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TATE\ANGELA\CREDIT 2021\"/>
    </mc:Choice>
  </mc:AlternateContent>
  <xr:revisionPtr revIDLastSave="0" documentId="13_ncr:1_{A75F29F1-3571-45FD-9EFB-F1674D722D25}" xr6:coauthVersionLast="36" xr6:coauthVersionMax="36" xr10:uidLastSave="{00000000-0000-0000-0000-000000000000}"/>
  <bookViews>
    <workbookView xWindow="0" yWindow="0" windowWidth="19440" windowHeight="7695" xr2:uid="{00000000-000D-0000-FFFF-FFFF00000000}"/>
  </bookViews>
  <sheets>
    <sheet name="2 mil 2013 quarterly 5y" sheetId="6" r:id="rId1"/>
    <sheet name="2 mil 2013 quarterly 5y FINAL" sheetId="7" r:id="rId2"/>
  </sheets>
  <definedNames>
    <definedName name="_xlnm.Print_Titles" localSheetId="0">'2 mil 2013 quarterly 5y'!$15:$15</definedName>
    <definedName name="_xlnm.Print_Titles" localSheetId="1">'2 mil 2013 quarterly 5y FINAL'!$15:$15</definedName>
  </definedNames>
  <calcPr calcId="191029"/>
</workbook>
</file>

<file path=xl/calcChain.xml><?xml version="1.0" encoding="utf-8"?>
<calcChain xmlns="http://schemas.openxmlformats.org/spreadsheetml/2006/main">
  <c r="J8" i="6" l="1"/>
  <c r="I94" i="6"/>
  <c r="I95" i="6"/>
  <c r="F96" i="6"/>
  <c r="F93" i="6"/>
  <c r="F93" i="7" l="1"/>
  <c r="G33" i="7"/>
  <c r="C100" i="7"/>
  <c r="C99" i="7"/>
  <c r="C98" i="7"/>
  <c r="C97" i="7"/>
  <c r="C96" i="7"/>
  <c r="C95" i="7"/>
  <c r="C94" i="7"/>
  <c r="C93" i="7"/>
  <c r="C92" i="7"/>
  <c r="C91" i="7"/>
  <c r="F90" i="7"/>
  <c r="C90" i="7"/>
  <c r="C89" i="7"/>
  <c r="C88" i="7"/>
  <c r="F87" i="7"/>
  <c r="C87" i="7"/>
  <c r="C86" i="7"/>
  <c r="C85" i="7"/>
  <c r="F84" i="7"/>
  <c r="C84" i="7"/>
  <c r="C83" i="7"/>
  <c r="C82" i="7"/>
  <c r="F81" i="7"/>
  <c r="C81" i="7"/>
  <c r="C80" i="7"/>
  <c r="C79" i="7"/>
  <c r="F78" i="7"/>
  <c r="C78" i="7"/>
  <c r="C77" i="7"/>
  <c r="C76" i="7"/>
  <c r="F75" i="7"/>
  <c r="C75" i="7"/>
  <c r="C74" i="7"/>
  <c r="C73" i="7"/>
  <c r="F72" i="7"/>
  <c r="C72" i="7"/>
  <c r="C71" i="7"/>
  <c r="C70" i="7"/>
  <c r="F69" i="7"/>
  <c r="C69" i="7"/>
  <c r="C68" i="7"/>
  <c r="C67" i="7"/>
  <c r="F66" i="7"/>
  <c r="C66" i="7"/>
  <c r="C65" i="7"/>
  <c r="C64" i="7"/>
  <c r="F63" i="7"/>
  <c r="C63" i="7"/>
  <c r="C62" i="7"/>
  <c r="C61" i="7"/>
  <c r="F60" i="7"/>
  <c r="C60" i="7"/>
  <c r="C59" i="7"/>
  <c r="C58" i="7"/>
  <c r="F57" i="7"/>
  <c r="C57" i="7"/>
  <c r="C56" i="7"/>
  <c r="C55" i="7"/>
  <c r="F54" i="7"/>
  <c r="C54" i="7"/>
  <c r="C53" i="7"/>
  <c r="C52" i="7"/>
  <c r="F51" i="7"/>
  <c r="C51" i="7"/>
  <c r="C50" i="7"/>
  <c r="C49" i="7"/>
  <c r="F48" i="7"/>
  <c r="C48" i="7"/>
  <c r="C47" i="7"/>
  <c r="C46" i="7"/>
  <c r="F45" i="7"/>
  <c r="C45" i="7"/>
  <c r="C44" i="7"/>
  <c r="C43" i="7"/>
  <c r="C42" i="7"/>
  <c r="C41" i="7"/>
  <c r="C40" i="7"/>
  <c r="C39" i="7"/>
  <c r="C38" i="7"/>
  <c r="C37" i="7"/>
  <c r="G36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E17" i="7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C17" i="7"/>
  <c r="J8" i="7"/>
  <c r="J7" i="7"/>
  <c r="H36" i="7" l="1"/>
  <c r="I36" i="7" s="1"/>
  <c r="H33" i="7"/>
  <c r="E34" i="7"/>
  <c r="E35" i="7" s="1"/>
  <c r="E36" i="7" s="1"/>
  <c r="E37" i="7" s="1"/>
  <c r="E38" i="7" s="1"/>
  <c r="E39" i="7" s="1"/>
  <c r="G36" i="6"/>
  <c r="I33" i="7" l="1"/>
  <c r="H39" i="7"/>
  <c r="E40" i="7"/>
  <c r="E41" i="7" s="1"/>
  <c r="E42" i="7" s="1"/>
  <c r="G39" i="7"/>
  <c r="C100" i="6"/>
  <c r="C99" i="6"/>
  <c r="C98" i="6"/>
  <c r="C97" i="6"/>
  <c r="C96" i="6"/>
  <c r="C95" i="6"/>
  <c r="C94" i="6"/>
  <c r="C93" i="6"/>
  <c r="C92" i="6"/>
  <c r="C91" i="6"/>
  <c r="F90" i="6"/>
  <c r="C90" i="6"/>
  <c r="C89" i="6"/>
  <c r="C88" i="6"/>
  <c r="F87" i="6"/>
  <c r="C87" i="6"/>
  <c r="C86" i="6"/>
  <c r="C85" i="6"/>
  <c r="F84" i="6"/>
  <c r="C84" i="6"/>
  <c r="C83" i="6"/>
  <c r="C82" i="6"/>
  <c r="F81" i="6"/>
  <c r="C81" i="6"/>
  <c r="C80" i="6"/>
  <c r="C79" i="6"/>
  <c r="F78" i="6"/>
  <c r="C78" i="6"/>
  <c r="C77" i="6"/>
  <c r="C76" i="6"/>
  <c r="F75" i="6"/>
  <c r="C75" i="6"/>
  <c r="C74" i="6"/>
  <c r="C73" i="6"/>
  <c r="F72" i="6"/>
  <c r="C72" i="6"/>
  <c r="C71" i="6"/>
  <c r="C70" i="6"/>
  <c r="F69" i="6"/>
  <c r="C69" i="6"/>
  <c r="C68" i="6"/>
  <c r="C67" i="6"/>
  <c r="F66" i="6"/>
  <c r="C66" i="6"/>
  <c r="C65" i="6"/>
  <c r="C64" i="6"/>
  <c r="F63" i="6"/>
  <c r="C63" i="6"/>
  <c r="C62" i="6"/>
  <c r="C61" i="6"/>
  <c r="F60" i="6"/>
  <c r="C60" i="6"/>
  <c r="C59" i="6"/>
  <c r="C58" i="6"/>
  <c r="F57" i="6"/>
  <c r="C57" i="6"/>
  <c r="C56" i="6"/>
  <c r="C55" i="6"/>
  <c r="F54" i="6"/>
  <c r="C54" i="6"/>
  <c r="C53" i="6"/>
  <c r="C52" i="6"/>
  <c r="F51" i="6"/>
  <c r="C51" i="6"/>
  <c r="C50" i="6"/>
  <c r="C49" i="6"/>
  <c r="F48" i="6"/>
  <c r="F101" i="6" s="1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E17" i="6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C17" i="6"/>
  <c r="J7" i="6"/>
  <c r="J40" i="7" l="1"/>
  <c r="H42" i="7"/>
  <c r="E43" i="7"/>
  <c r="E44" i="7" s="1"/>
  <c r="E45" i="7" s="1"/>
  <c r="G42" i="7"/>
  <c r="I39" i="7"/>
  <c r="H33" i="6"/>
  <c r="E34" i="6"/>
  <c r="E35" i="6" s="1"/>
  <c r="E36" i="6" s="1"/>
  <c r="E37" i="6" s="1"/>
  <c r="E38" i="6" s="1"/>
  <c r="E39" i="6" s="1"/>
  <c r="G39" i="6" s="1"/>
  <c r="G33" i="6"/>
  <c r="H30" i="6"/>
  <c r="I30" i="6" s="1"/>
  <c r="H39" i="6" l="1"/>
  <c r="H34" i="6"/>
  <c r="H36" i="6"/>
  <c r="H35" i="6"/>
  <c r="H37" i="6"/>
  <c r="I36" i="6"/>
  <c r="H45" i="7"/>
  <c r="E46" i="7"/>
  <c r="E47" i="7" s="1"/>
  <c r="E48" i="7" s="1"/>
  <c r="G45" i="7"/>
  <c r="I42" i="7"/>
  <c r="I33" i="6"/>
  <c r="E40" i="6"/>
  <c r="E41" i="6" s="1"/>
  <c r="E42" i="6" s="1"/>
  <c r="G42" i="6" l="1"/>
  <c r="H42" i="6"/>
  <c r="I45" i="7"/>
  <c r="H48" i="7"/>
  <c r="E49" i="7"/>
  <c r="E50" i="7" s="1"/>
  <c r="E51" i="7" s="1"/>
  <c r="G48" i="7"/>
  <c r="I39" i="6"/>
  <c r="J40" i="6"/>
  <c r="E43" i="6"/>
  <c r="E44" i="6" s="1"/>
  <c r="E45" i="6" s="1"/>
  <c r="G45" i="6" l="1"/>
  <c r="H45" i="6"/>
  <c r="I48" i="7"/>
  <c r="H51" i="7"/>
  <c r="E52" i="7"/>
  <c r="E53" i="7" s="1"/>
  <c r="E54" i="7" s="1"/>
  <c r="G51" i="7"/>
  <c r="E46" i="6"/>
  <c r="E47" i="6" s="1"/>
  <c r="E48" i="6" s="1"/>
  <c r="J52" i="7" l="1"/>
  <c r="I51" i="7"/>
  <c r="H54" i="7"/>
  <c r="E55" i="7"/>
  <c r="E56" i="7" s="1"/>
  <c r="E57" i="7" s="1"/>
  <c r="G54" i="7"/>
  <c r="H48" i="6"/>
  <c r="E49" i="6"/>
  <c r="E50" i="6" s="1"/>
  <c r="E51" i="6" s="1"/>
  <c r="G48" i="6"/>
  <c r="E58" i="7" l="1"/>
  <c r="E59" i="7" s="1"/>
  <c r="E60" i="7" s="1"/>
  <c r="G57" i="7"/>
  <c r="H57" i="7"/>
  <c r="I54" i="7"/>
  <c r="I48" i="6"/>
  <c r="G51" i="6"/>
  <c r="E52" i="6"/>
  <c r="E53" i="6" s="1"/>
  <c r="E54" i="6" s="1"/>
  <c r="H51" i="6"/>
  <c r="H60" i="7" l="1"/>
  <c r="E61" i="7"/>
  <c r="E62" i="7" s="1"/>
  <c r="E63" i="7" s="1"/>
  <c r="G60" i="7"/>
  <c r="I57" i="7"/>
  <c r="I51" i="6"/>
  <c r="J52" i="6"/>
  <c r="H54" i="6"/>
  <c r="E55" i="6"/>
  <c r="E56" i="6" s="1"/>
  <c r="E57" i="6" s="1"/>
  <c r="G54" i="6"/>
  <c r="I60" i="7" l="1"/>
  <c r="E64" i="7"/>
  <c r="E65" i="7" s="1"/>
  <c r="E66" i="7" s="1"/>
  <c r="G63" i="7"/>
  <c r="H63" i="7"/>
  <c r="I54" i="6"/>
  <c r="E58" i="6"/>
  <c r="E59" i="6" s="1"/>
  <c r="E60" i="6" s="1"/>
  <c r="G57" i="6"/>
  <c r="H57" i="6"/>
  <c r="J64" i="7" l="1"/>
  <c r="I63" i="7"/>
  <c r="H66" i="7"/>
  <c r="E67" i="7"/>
  <c r="E68" i="7" s="1"/>
  <c r="E69" i="7" s="1"/>
  <c r="G66" i="7"/>
  <c r="I57" i="6"/>
  <c r="H60" i="6"/>
  <c r="E61" i="6"/>
  <c r="E62" i="6" s="1"/>
  <c r="E63" i="6" s="1"/>
  <c r="G60" i="6"/>
  <c r="I66" i="7" l="1"/>
  <c r="H69" i="7"/>
  <c r="E70" i="7"/>
  <c r="E71" i="7" s="1"/>
  <c r="E72" i="7" s="1"/>
  <c r="G69" i="7"/>
  <c r="I60" i="6"/>
  <c r="G63" i="6"/>
  <c r="E64" i="6"/>
  <c r="E65" i="6" s="1"/>
  <c r="E66" i="6" s="1"/>
  <c r="H63" i="6"/>
  <c r="I69" i="7" l="1"/>
  <c r="H72" i="7"/>
  <c r="E73" i="7"/>
  <c r="E74" i="7" s="1"/>
  <c r="E75" i="7" s="1"/>
  <c r="G72" i="7"/>
  <c r="I63" i="6"/>
  <c r="J64" i="6"/>
  <c r="H66" i="6"/>
  <c r="E67" i="6"/>
  <c r="E68" i="6" s="1"/>
  <c r="E69" i="6" s="1"/>
  <c r="G66" i="6"/>
  <c r="I72" i="7" l="1"/>
  <c r="H75" i="7"/>
  <c r="E76" i="7"/>
  <c r="E77" i="7" s="1"/>
  <c r="E78" i="7" s="1"/>
  <c r="G75" i="7"/>
  <c r="I66" i="6"/>
  <c r="E70" i="6"/>
  <c r="E71" i="6" s="1"/>
  <c r="E72" i="6" s="1"/>
  <c r="G69" i="6"/>
  <c r="H69" i="6"/>
  <c r="J76" i="7" l="1"/>
  <c r="E79" i="7"/>
  <c r="E80" i="7" s="1"/>
  <c r="E81" i="7" s="1"/>
  <c r="G78" i="7"/>
  <c r="H78" i="7"/>
  <c r="I75" i="7"/>
  <c r="I69" i="6"/>
  <c r="H72" i="6"/>
  <c r="E73" i="6"/>
  <c r="E74" i="6" s="1"/>
  <c r="E75" i="6" s="1"/>
  <c r="G72" i="6"/>
  <c r="H81" i="7" l="1"/>
  <c r="E82" i="7"/>
  <c r="E83" i="7" s="1"/>
  <c r="E84" i="7" s="1"/>
  <c r="G81" i="7"/>
  <c r="I78" i="7"/>
  <c r="I72" i="6"/>
  <c r="G75" i="6"/>
  <c r="E76" i="6"/>
  <c r="E77" i="6" s="1"/>
  <c r="E78" i="6" s="1"/>
  <c r="H75" i="6"/>
  <c r="I81" i="7" l="1"/>
  <c r="E85" i="7"/>
  <c r="E86" i="7" s="1"/>
  <c r="E87" i="7" s="1"/>
  <c r="G84" i="7"/>
  <c r="H84" i="7"/>
  <c r="I75" i="6"/>
  <c r="J76" i="6"/>
  <c r="H78" i="6"/>
  <c r="E79" i="6"/>
  <c r="E80" i="6" s="1"/>
  <c r="E81" i="6" s="1"/>
  <c r="G78" i="6"/>
  <c r="I84" i="7" l="1"/>
  <c r="H87" i="7"/>
  <c r="E88" i="7"/>
  <c r="E89" i="7" s="1"/>
  <c r="E90" i="7" s="1"/>
  <c r="G87" i="7"/>
  <c r="I78" i="6"/>
  <c r="E82" i="6"/>
  <c r="E83" i="6" s="1"/>
  <c r="E84" i="6" s="1"/>
  <c r="G81" i="6"/>
  <c r="H81" i="6"/>
  <c r="J88" i="7" l="1"/>
  <c r="H90" i="7"/>
  <c r="E91" i="7"/>
  <c r="E92" i="7" s="1"/>
  <c r="E93" i="7" s="1"/>
  <c r="G90" i="7"/>
  <c r="I87" i="7"/>
  <c r="I81" i="6"/>
  <c r="H84" i="6"/>
  <c r="E85" i="6"/>
  <c r="E86" i="6" s="1"/>
  <c r="E87" i="6" s="1"/>
  <c r="G84" i="6"/>
  <c r="E94" i="7" l="1"/>
  <c r="E95" i="7" s="1"/>
  <c r="E96" i="7" s="1"/>
  <c r="E97" i="7" s="1"/>
  <c r="E98" i="7" s="1"/>
  <c r="E99" i="7" s="1"/>
  <c r="E100" i="7" s="1"/>
  <c r="G93" i="7"/>
  <c r="C13" i="7" s="1"/>
  <c r="H93" i="7"/>
  <c r="D13" i="7" s="1"/>
  <c r="I90" i="7"/>
  <c r="I84" i="6"/>
  <c r="G87" i="6"/>
  <c r="E88" i="6"/>
  <c r="E89" i="6" s="1"/>
  <c r="E90" i="6" s="1"/>
  <c r="H87" i="6"/>
  <c r="J100" i="7" l="1"/>
  <c r="I93" i="7"/>
  <c r="E13" i="7"/>
  <c r="I87" i="6"/>
  <c r="J88" i="6"/>
  <c r="H90" i="6"/>
  <c r="E91" i="6"/>
  <c r="G90" i="6"/>
  <c r="E92" i="6" l="1"/>
  <c r="I90" i="6"/>
  <c r="E93" i="6" l="1"/>
  <c r="E94" i="6" l="1"/>
  <c r="E95" i="6" s="1"/>
  <c r="E96" i="6" s="1"/>
  <c r="H93" i="6"/>
  <c r="G93" i="6"/>
  <c r="E97" i="6" l="1"/>
  <c r="E98" i="6" s="1"/>
  <c r="E99" i="6" s="1"/>
  <c r="E100" i="6" s="1"/>
  <c r="G96" i="6"/>
  <c r="H96" i="6"/>
  <c r="I96" i="6" s="1"/>
  <c r="G101" i="6"/>
  <c r="C13" i="6"/>
  <c r="H101" i="6"/>
  <c r="I93" i="6"/>
  <c r="J100" i="6"/>
  <c r="D13" i="6" l="1"/>
  <c r="E13" i="6"/>
  <c r="I101" i="6"/>
</calcChain>
</file>

<file path=xl/sharedStrings.xml><?xml version="1.0" encoding="utf-8"?>
<sst xmlns="http://schemas.openxmlformats.org/spreadsheetml/2006/main" count="72" uniqueCount="33">
  <si>
    <t>mii ron</t>
  </si>
  <si>
    <t>Valoare imprumut (mii RON)</t>
  </si>
  <si>
    <t>perioada de tragere</t>
  </si>
  <si>
    <t>an</t>
  </si>
  <si>
    <t>termen gratie</t>
  </si>
  <si>
    <t>ani</t>
  </si>
  <si>
    <t>maturitate</t>
  </si>
  <si>
    <t>medie</t>
  </si>
  <si>
    <t>marja dobanzii X%</t>
  </si>
  <si>
    <t>ROBOR3M + X%</t>
  </si>
  <si>
    <t>comision de tragere</t>
  </si>
  <si>
    <t>comision de administrare trimestrial</t>
  </si>
  <si>
    <t>lei</t>
  </si>
  <si>
    <t>TOTAL</t>
  </si>
  <si>
    <t>Valoare</t>
  </si>
  <si>
    <t>T. com.</t>
  </si>
  <si>
    <t>T. dob.</t>
  </si>
  <si>
    <t>TOTAL com + dob</t>
  </si>
  <si>
    <t>mii lei</t>
  </si>
  <si>
    <t>trim.</t>
  </si>
  <si>
    <t>nr de zile</t>
  </si>
  <si>
    <t>Trageri imprumut</t>
  </si>
  <si>
    <t>sold</t>
  </si>
  <si>
    <t>rambursare principal</t>
  </si>
  <si>
    <t xml:space="preserve">comision </t>
  </si>
  <si>
    <t xml:space="preserve">dobanda </t>
  </si>
  <si>
    <t>costuri trimestriale</t>
  </si>
  <si>
    <t>costuri anuale</t>
  </si>
  <si>
    <t>Venituri proprii</t>
  </si>
  <si>
    <t>CL PASCANI  - FORMULARUL Y</t>
  </si>
  <si>
    <t>! Va rugam sa completati doar celulele marcate cu galben, restul sunt deja completate sau contin formule</t>
  </si>
  <si>
    <t>ROBOR3M (01.04.2021)</t>
  </si>
  <si>
    <t>taxe RNPM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</si>
</sst>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_R_O_N_-;\-* #,##0.00\ _R_O_N_-;_-* &quot;-&quot;??\ _R_O_N_-;_-@_-"/>
    <numFmt numFmtId="166" formatCode="_-* #,##0\ _l_e_i_-;\-* #,##0\ _l_e_i_-;_-* &quot;-&quot;??\ _l_e_i_-;_-@_-"/>
    <numFmt numFmtId="167" formatCode="_-* #,##0.000\ _l_e_i_-;\-* #,##0.000\ _l_e_i_-;_-* &quot;-&quot;??\ _l_e_i_-;_-@_-"/>
    <numFmt numFmtId="168" formatCode="0.000%"/>
    <numFmt numFmtId="169" formatCode="#,##0.000"/>
    <numFmt numFmtId="170" formatCode="[$-418]d\-mmm\-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18"/>
      <name val="Times New Roman"/>
      <family val="1"/>
      <charset val="238"/>
    </font>
    <font>
      <b/>
      <sz val="11"/>
      <color rgb="FF0070C0"/>
      <name val="Arial Narrow"/>
      <family val="2"/>
      <charset val="238"/>
    </font>
    <font>
      <b/>
      <sz val="8"/>
      <color rgb="FF006100"/>
      <name val="Arial Narrow"/>
      <family val="2"/>
      <charset val="238"/>
    </font>
    <font>
      <sz val="8"/>
      <color rgb="FF006100"/>
      <name val="Arial Narrow"/>
      <family val="2"/>
      <charset val="238"/>
    </font>
    <font>
      <b/>
      <sz val="9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6100"/>
      <name val="Calibri"/>
      <family val="2"/>
      <charset val="238"/>
      <scheme val="minor"/>
    </font>
    <font>
      <b/>
      <u/>
      <sz val="8"/>
      <name val="Arial"/>
      <family val="2"/>
    </font>
    <font>
      <b/>
      <u/>
      <sz val="8"/>
      <color indexed="18"/>
      <name val="Times New Roman"/>
      <family val="1"/>
      <charset val="238"/>
    </font>
    <font>
      <b/>
      <sz val="8"/>
      <color rgb="FF006100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  <font>
      <b/>
      <sz val="8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b/>
      <u/>
      <sz val="8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5" fillId="3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3" applyFill="1"/>
    <xf numFmtId="0" fontId="6" fillId="3" borderId="1" xfId="1" applyFont="1" applyFill="1" applyBorder="1" applyAlignment="1">
      <alignment horizontal="left"/>
    </xf>
    <xf numFmtId="0" fontId="6" fillId="3" borderId="2" xfId="1" applyFont="1" applyFill="1" applyBorder="1"/>
    <xf numFmtId="167" fontId="6" fillId="3" borderId="2" xfId="1" applyNumberFormat="1" applyFont="1" applyFill="1" applyBorder="1" applyAlignment="1">
      <alignment horizontal="right"/>
    </xf>
    <xf numFmtId="0" fontId="9" fillId="3" borderId="0" xfId="1" applyFont="1" applyFill="1"/>
    <xf numFmtId="0" fontId="6" fillId="3" borderId="3" xfId="1" applyFont="1" applyFill="1" applyBorder="1" applyAlignment="1">
      <alignment horizontal="left"/>
    </xf>
    <xf numFmtId="0" fontId="6" fillId="3" borderId="0" xfId="1" applyFont="1" applyFill="1" applyBorder="1"/>
    <xf numFmtId="0" fontId="6" fillId="3" borderId="0" xfId="1" applyFont="1" applyFill="1" applyBorder="1" applyAlignment="1">
      <alignment horizontal="right"/>
    </xf>
    <xf numFmtId="3" fontId="6" fillId="3" borderId="0" xfId="1" applyNumberFormat="1" applyFont="1" applyFill="1" applyBorder="1"/>
    <xf numFmtId="0" fontId="6" fillId="3" borderId="3" xfId="1" applyFont="1" applyFill="1" applyBorder="1"/>
    <xf numFmtId="0" fontId="6" fillId="3" borderId="3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left"/>
    </xf>
    <xf numFmtId="0" fontId="12" fillId="3" borderId="0" xfId="1" applyFont="1" applyFill="1" applyBorder="1" applyAlignment="1">
      <alignment horizontal="right"/>
    </xf>
    <xf numFmtId="10" fontId="5" fillId="3" borderId="7" xfId="1" applyNumberFormat="1" applyFont="1" applyFill="1" applyBorder="1"/>
    <xf numFmtId="0" fontId="12" fillId="3" borderId="0" xfId="1" applyFont="1" applyFill="1" applyBorder="1" applyAlignment="1">
      <alignment horizontal="left"/>
    </xf>
    <xf numFmtId="4" fontId="12" fillId="3" borderId="0" xfId="1" applyNumberFormat="1" applyFont="1" applyFill="1" applyBorder="1"/>
    <xf numFmtId="4" fontId="6" fillId="3" borderId="0" xfId="1" applyNumberFormat="1" applyFont="1" applyFill="1" applyBorder="1"/>
    <xf numFmtId="9" fontId="5" fillId="3" borderId="4" xfId="1" applyNumberFormat="1" applyFont="1" applyFill="1" applyBorder="1"/>
    <xf numFmtId="0" fontId="6" fillId="3" borderId="8" xfId="1" applyFont="1" applyFill="1" applyBorder="1" applyAlignment="1">
      <alignment horizontal="right"/>
    </xf>
    <xf numFmtId="0" fontId="6" fillId="3" borderId="9" xfId="1" applyFont="1" applyFill="1" applyBorder="1"/>
    <xf numFmtId="0" fontId="6" fillId="3" borderId="9" xfId="1" applyFont="1" applyFill="1" applyBorder="1" applyAlignment="1">
      <alignment horizontal="right"/>
    </xf>
    <xf numFmtId="4" fontId="12" fillId="3" borderId="9" xfId="1" applyNumberFormat="1" applyFont="1" applyFill="1" applyBorder="1"/>
    <xf numFmtId="4" fontId="6" fillId="3" borderId="9" xfId="1" applyNumberFormat="1" applyFont="1" applyFill="1" applyBorder="1"/>
    <xf numFmtId="9" fontId="5" fillId="3" borderId="10" xfId="1" applyNumberFormat="1" applyFont="1" applyFill="1" applyBorder="1"/>
    <xf numFmtId="0" fontId="10" fillId="3" borderId="0" xfId="2" applyFont="1" applyFill="1"/>
    <xf numFmtId="3" fontId="11" fillId="3" borderId="0" xfId="2" applyNumberFormat="1" applyFont="1" applyFill="1" applyBorder="1" applyAlignment="1">
      <alignment horizontal="right"/>
    </xf>
    <xf numFmtId="4" fontId="6" fillId="3" borderId="16" xfId="1" applyNumberFormat="1" applyFont="1" applyFill="1" applyBorder="1"/>
    <xf numFmtId="0" fontId="6" fillId="3" borderId="19" xfId="1" applyFont="1" applyFill="1" applyBorder="1" applyAlignment="1">
      <alignment horizontal="center" wrapText="1"/>
    </xf>
    <xf numFmtId="170" fontId="6" fillId="3" borderId="20" xfId="1" applyNumberFormat="1" applyFont="1" applyFill="1" applyBorder="1" applyAlignment="1">
      <alignment horizontal="center" wrapText="1"/>
    </xf>
    <xf numFmtId="3" fontId="6" fillId="3" borderId="20" xfId="1" applyNumberFormat="1" applyFont="1" applyFill="1" applyBorder="1" applyAlignment="1">
      <alignment horizontal="center" wrapText="1"/>
    </xf>
    <xf numFmtId="0" fontId="6" fillId="3" borderId="20" xfId="1" applyFont="1" applyFill="1" applyBorder="1" applyAlignment="1">
      <alignment horizontal="center" wrapText="1"/>
    </xf>
    <xf numFmtId="4" fontId="6" fillId="3" borderId="20" xfId="1" applyNumberFormat="1" applyFont="1" applyFill="1" applyBorder="1" applyAlignment="1">
      <alignment horizontal="center" wrapText="1"/>
    </xf>
    <xf numFmtId="170" fontId="6" fillId="3" borderId="21" xfId="1" applyNumberFormat="1" applyFont="1" applyFill="1" applyBorder="1"/>
    <xf numFmtId="3" fontId="6" fillId="3" borderId="21" xfId="1" applyNumberFormat="1" applyFont="1" applyFill="1" applyBorder="1"/>
    <xf numFmtId="4" fontId="12" fillId="3" borderId="21" xfId="1" applyNumberFormat="1" applyFont="1" applyFill="1" applyBorder="1"/>
    <xf numFmtId="4" fontId="6" fillId="3" borderId="21" xfId="1" applyNumberFormat="1" applyFont="1" applyFill="1" applyBorder="1" applyAlignment="1"/>
    <xf numFmtId="170" fontId="6" fillId="3" borderId="16" xfId="1" applyNumberFormat="1" applyFont="1" applyFill="1" applyBorder="1"/>
    <xf numFmtId="3" fontId="6" fillId="3" borderId="16" xfId="1" applyNumberFormat="1" applyFont="1" applyFill="1" applyBorder="1"/>
    <xf numFmtId="4" fontId="6" fillId="3" borderId="16" xfId="1" applyNumberFormat="1" applyFont="1" applyFill="1" applyBorder="1" applyAlignment="1"/>
    <xf numFmtId="170" fontId="6" fillId="3" borderId="12" xfId="1" applyNumberFormat="1" applyFont="1" applyFill="1" applyBorder="1"/>
    <xf numFmtId="3" fontId="6" fillId="3" borderId="12" xfId="1" applyNumberFormat="1" applyFont="1" applyFill="1" applyBorder="1"/>
    <xf numFmtId="4" fontId="12" fillId="3" borderId="12" xfId="1" applyNumberFormat="1" applyFont="1" applyFill="1" applyBorder="1"/>
    <xf numFmtId="4" fontId="6" fillId="3" borderId="12" xfId="1" applyNumberFormat="1" applyFont="1" applyFill="1" applyBorder="1" applyAlignment="1"/>
    <xf numFmtId="170" fontId="9" fillId="3" borderId="0" xfId="1" applyNumberFormat="1" applyFont="1" applyFill="1"/>
    <xf numFmtId="3" fontId="9" fillId="3" borderId="0" xfId="1" applyNumberFormat="1" applyFont="1" applyFill="1"/>
    <xf numFmtId="4" fontId="9" fillId="3" borderId="0" xfId="1" applyNumberFormat="1" applyFont="1" applyFill="1"/>
    <xf numFmtId="166" fontId="5" fillId="3" borderId="2" xfId="1" applyNumberFormat="1" applyFont="1" applyFill="1" applyBorder="1" applyAlignment="1">
      <alignment horizontal="left"/>
    </xf>
    <xf numFmtId="4" fontId="5" fillId="3" borderId="16" xfId="1" applyNumberFormat="1" applyFont="1" applyFill="1" applyBorder="1"/>
    <xf numFmtId="169" fontId="5" fillId="3" borderId="16" xfId="1" applyNumberFormat="1" applyFont="1" applyFill="1" applyBorder="1" applyAlignment="1">
      <alignment horizontal="left" indent="2"/>
    </xf>
    <xf numFmtId="169" fontId="5" fillId="3" borderId="16" xfId="1" applyNumberFormat="1" applyFont="1" applyFill="1" applyBorder="1"/>
    <xf numFmtId="169" fontId="5" fillId="3" borderId="17" xfId="1" applyNumberFormat="1" applyFont="1" applyFill="1" applyBorder="1" applyAlignment="1"/>
    <xf numFmtId="0" fontId="5" fillId="3" borderId="11" xfId="1" applyFont="1" applyFill="1" applyBorder="1"/>
    <xf numFmtId="0" fontId="5" fillId="3" borderId="12" xfId="1" applyFont="1" applyFill="1" applyBorder="1"/>
    <xf numFmtId="0" fontId="5" fillId="3" borderId="13" xfId="1" applyFont="1" applyFill="1" applyBorder="1"/>
    <xf numFmtId="0" fontId="5" fillId="3" borderId="15" xfId="1" applyFont="1" applyFill="1" applyBorder="1" applyAlignment="1">
      <alignment horizontal="left"/>
    </xf>
    <xf numFmtId="10" fontId="6" fillId="4" borderId="0" xfId="1" applyNumberFormat="1" applyFont="1" applyFill="1" applyBorder="1" applyProtection="1">
      <protection locked="0"/>
    </xf>
    <xf numFmtId="0" fontId="3" fillId="4" borderId="0" xfId="2" applyFont="1" applyFill="1" applyBorder="1" applyAlignment="1">
      <alignment horizontal="left"/>
    </xf>
    <xf numFmtId="0" fontId="3" fillId="4" borderId="0" xfId="2" applyFont="1" applyFill="1" applyBorder="1" applyAlignment="1">
      <alignment horizontal="center"/>
    </xf>
    <xf numFmtId="0" fontId="8" fillId="4" borderId="0" xfId="3" applyFill="1"/>
    <xf numFmtId="168" fontId="6" fillId="3" borderId="0" xfId="7" applyNumberFormat="1" applyFont="1" applyFill="1" applyBorder="1"/>
    <xf numFmtId="168" fontId="6" fillId="3" borderId="9" xfId="7" applyNumberFormat="1" applyFont="1" applyFill="1" applyBorder="1"/>
    <xf numFmtId="0" fontId="0" fillId="3" borderId="0" xfId="0" applyFill="1"/>
    <xf numFmtId="165" fontId="6" fillId="3" borderId="0" xfId="6" applyFont="1" applyFill="1" applyBorder="1"/>
    <xf numFmtId="169" fontId="6" fillId="3" borderId="18" xfId="1" applyNumberFormat="1" applyFont="1" applyFill="1" applyBorder="1" applyAlignment="1"/>
    <xf numFmtId="169" fontId="0" fillId="3" borderId="0" xfId="0" applyNumberFormat="1" applyFill="1"/>
    <xf numFmtId="165" fontId="2" fillId="3" borderId="0" xfId="6" applyFont="1" applyFill="1"/>
    <xf numFmtId="0" fontId="15" fillId="0" borderId="0" xfId="0" applyFont="1"/>
    <xf numFmtId="170" fontId="6" fillId="3" borderId="22" xfId="1" applyNumberFormat="1" applyFont="1" applyFill="1" applyBorder="1"/>
    <xf numFmtId="3" fontId="6" fillId="3" borderId="22" xfId="1" applyNumberFormat="1" applyFont="1" applyFill="1" applyBorder="1"/>
    <xf numFmtId="4" fontId="12" fillId="3" borderId="22" xfId="1" applyNumberFormat="1" applyFont="1" applyFill="1" applyBorder="1"/>
    <xf numFmtId="4" fontId="6" fillId="3" borderId="22" xfId="1" applyNumberFormat="1" applyFont="1" applyFill="1" applyBorder="1" applyAlignment="1"/>
    <xf numFmtId="0" fontId="12" fillId="3" borderId="23" xfId="1" applyFont="1" applyFill="1" applyBorder="1"/>
    <xf numFmtId="0" fontId="12" fillId="3" borderId="11" xfId="1" applyFont="1" applyFill="1" applyBorder="1"/>
    <xf numFmtId="0" fontId="6" fillId="3" borderId="24" xfId="1" applyFont="1" applyFill="1" applyBorder="1"/>
    <xf numFmtId="0" fontId="13" fillId="3" borderId="15" xfId="2" applyFont="1" applyFill="1" applyBorder="1"/>
    <xf numFmtId="0" fontId="5" fillId="3" borderId="2" xfId="1" applyFont="1" applyFill="1" applyBorder="1" applyAlignment="1">
      <alignment horizontal="right"/>
    </xf>
    <xf numFmtId="0" fontId="9" fillId="3" borderId="2" xfId="1" applyFont="1" applyFill="1" applyBorder="1"/>
    <xf numFmtId="0" fontId="17" fillId="3" borderId="3" xfId="2" applyFont="1" applyFill="1" applyBorder="1" applyAlignment="1">
      <alignment horizontal="right"/>
    </xf>
    <xf numFmtId="166" fontId="17" fillId="3" borderId="4" xfId="6" applyNumberFormat="1" applyFont="1" applyFill="1" applyBorder="1" applyAlignment="1">
      <alignment horizontal="right"/>
    </xf>
    <xf numFmtId="0" fontId="17" fillId="3" borderId="3" xfId="2" applyFont="1" applyFill="1" applyBorder="1"/>
    <xf numFmtId="0" fontId="18" fillId="3" borderId="3" xfId="2" applyFont="1" applyFill="1" applyBorder="1"/>
    <xf numFmtId="3" fontId="19" fillId="3" borderId="4" xfId="2" applyNumberFormat="1" applyFont="1" applyFill="1" applyBorder="1" applyAlignment="1">
      <alignment horizontal="right"/>
    </xf>
    <xf numFmtId="0" fontId="16" fillId="3" borderId="5" xfId="1" applyFont="1" applyFill="1" applyBorder="1"/>
    <xf numFmtId="0" fontId="16" fillId="3" borderId="7" xfId="1" applyFont="1" applyFill="1" applyBorder="1"/>
    <xf numFmtId="165" fontId="6" fillId="4" borderId="9" xfId="6" applyFont="1" applyFill="1" applyBorder="1" applyProtection="1">
      <protection locked="0"/>
    </xf>
    <xf numFmtId="0" fontId="6" fillId="5" borderId="5" xfId="1" applyFont="1" applyFill="1" applyBorder="1"/>
    <xf numFmtId="0" fontId="5" fillId="5" borderId="5" xfId="1" applyFont="1" applyFill="1" applyBorder="1" applyAlignment="1">
      <alignment horizontal="right"/>
    </xf>
    <xf numFmtId="168" fontId="12" fillId="5" borderId="6" xfId="1" applyNumberFormat="1" applyFont="1" applyFill="1" applyBorder="1" applyAlignment="1">
      <alignment horizontal="left"/>
    </xf>
    <xf numFmtId="3" fontId="5" fillId="4" borderId="2" xfId="1" applyNumberFormat="1" applyFont="1" applyFill="1" applyBorder="1"/>
    <xf numFmtId="0" fontId="6" fillId="4" borderId="9" xfId="1" applyFont="1" applyFill="1" applyBorder="1"/>
    <xf numFmtId="4" fontId="0" fillId="3" borderId="0" xfId="0" applyNumberFormat="1" applyFill="1"/>
    <xf numFmtId="0" fontId="4" fillId="3" borderId="0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</cellXfs>
  <cellStyles count="8">
    <cellStyle name="Comma" xfId="6" builtinId="3"/>
    <cellStyle name="Comma 2" xfId="4" xr:uid="{00000000-0005-0000-0000-000001000000}"/>
    <cellStyle name="Good" xfId="1" builtinId="26"/>
    <cellStyle name="Normal" xfId="0" builtinId="0"/>
    <cellStyle name="Normal 2" xfId="3" xr:uid="{00000000-0005-0000-0000-000004000000}"/>
    <cellStyle name="Normal_Grad indatorare CJ VASLUI" xfId="2" xr:uid="{00000000-0005-0000-0000-000005000000}"/>
    <cellStyle name="Percent" xfId="7" builtinId="5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topLeftCell="A72" zoomScale="130" zoomScaleNormal="130" workbookViewId="0">
      <selection activeCell="F48" sqref="F48"/>
    </sheetView>
  </sheetViews>
  <sheetFormatPr defaultRowHeight="15" x14ac:dyDescent="0.25"/>
  <cols>
    <col min="1" max="1" width="6.28515625" style="7" bestFit="1" customWidth="1"/>
    <col min="2" max="2" width="8" style="7" customWidth="1"/>
    <col min="3" max="3" width="8.42578125" style="46" bestFit="1" customWidth="1"/>
    <col min="4" max="4" width="9.28515625" style="47" bestFit="1" customWidth="1"/>
    <col min="5" max="5" width="8" style="48" customWidth="1"/>
    <col min="6" max="6" width="8.5703125" style="7" customWidth="1"/>
    <col min="7" max="7" width="6.85546875" style="7" bestFit="1" customWidth="1"/>
    <col min="8" max="8" width="8.140625" style="7" customWidth="1"/>
    <col min="9" max="9" width="8.42578125" style="7" customWidth="1"/>
    <col min="10" max="10" width="8.85546875" style="7" customWidth="1"/>
    <col min="11" max="11" width="8.140625" style="2" bestFit="1" customWidth="1"/>
  </cols>
  <sheetData>
    <row r="1" spans="1:11" s="3" customFormat="1" ht="16.5" x14ac:dyDescent="0.3">
      <c r="A1" s="7"/>
      <c r="B1" s="7"/>
      <c r="C1" s="94" t="s">
        <v>29</v>
      </c>
      <c r="D1" s="94"/>
      <c r="E1" s="94"/>
      <c r="F1" s="94"/>
      <c r="G1" s="94"/>
      <c r="H1" s="94"/>
      <c r="I1" s="94"/>
      <c r="J1" s="7"/>
      <c r="K1" s="2"/>
    </row>
    <row r="2" spans="1:11" s="3" customFormat="1" ht="14.25" thickBot="1" x14ac:dyDescent="0.3">
      <c r="A2" s="59" t="s">
        <v>30</v>
      </c>
      <c r="B2" s="60"/>
      <c r="C2" s="61"/>
      <c r="D2" s="61"/>
      <c r="E2" s="61"/>
      <c r="F2" s="61"/>
      <c r="G2" s="61"/>
      <c r="H2" s="61"/>
      <c r="I2" s="61"/>
      <c r="J2" s="1" t="s">
        <v>0</v>
      </c>
      <c r="K2" s="2"/>
    </row>
    <row r="3" spans="1:11" ht="15.75" thickBot="1" x14ac:dyDescent="0.3">
      <c r="A3" s="4"/>
      <c r="B3" s="5"/>
      <c r="C3" s="78" t="s">
        <v>1</v>
      </c>
      <c r="D3" s="49">
        <v>4000</v>
      </c>
      <c r="E3" s="6"/>
      <c r="F3" s="5"/>
      <c r="G3" s="79"/>
      <c r="H3" s="79"/>
      <c r="I3" s="85" t="s">
        <v>3</v>
      </c>
      <c r="J3" s="86" t="s">
        <v>28</v>
      </c>
    </row>
    <row r="4" spans="1:11" x14ac:dyDescent="0.25">
      <c r="A4" s="8"/>
      <c r="B4" s="9"/>
      <c r="C4" s="10" t="s">
        <v>2</v>
      </c>
      <c r="D4" s="9">
        <v>1</v>
      </c>
      <c r="E4" s="11" t="s">
        <v>3</v>
      </c>
      <c r="F4" s="9"/>
      <c r="G4" s="9"/>
      <c r="H4" s="9"/>
      <c r="I4" s="80">
        <v>2018</v>
      </c>
      <c r="J4" s="81">
        <v>28113.7</v>
      </c>
    </row>
    <row r="5" spans="1:11" x14ac:dyDescent="0.25">
      <c r="A5" s="12"/>
      <c r="B5" s="9"/>
      <c r="C5" s="10" t="s">
        <v>4</v>
      </c>
      <c r="D5" s="9">
        <v>1</v>
      </c>
      <c r="E5" s="11" t="s">
        <v>5</v>
      </c>
      <c r="F5" s="9"/>
      <c r="G5" s="9"/>
      <c r="H5" s="9"/>
      <c r="I5" s="82">
        <v>2019</v>
      </c>
      <c r="J5" s="81">
        <v>33401.07</v>
      </c>
    </row>
    <row r="6" spans="1:11" x14ac:dyDescent="0.25">
      <c r="A6" s="12"/>
      <c r="B6" s="9"/>
      <c r="C6" s="10" t="s">
        <v>6</v>
      </c>
      <c r="D6" s="10">
        <v>5</v>
      </c>
      <c r="E6" s="9" t="s">
        <v>5</v>
      </c>
      <c r="F6" s="9"/>
      <c r="G6" s="9"/>
      <c r="H6" s="9"/>
      <c r="I6" s="82">
        <v>2020</v>
      </c>
      <c r="J6" s="81">
        <v>39499.61</v>
      </c>
    </row>
    <row r="7" spans="1:11" ht="15.75" thickBot="1" x14ac:dyDescent="0.3">
      <c r="A7" s="13"/>
      <c r="B7" s="9"/>
      <c r="C7" s="10" t="s">
        <v>8</v>
      </c>
      <c r="D7" s="58">
        <v>0</v>
      </c>
      <c r="E7" s="14" t="s">
        <v>9</v>
      </c>
      <c r="F7" s="15"/>
      <c r="G7" s="9"/>
      <c r="H7" s="9"/>
      <c r="I7" s="83" t="s">
        <v>7</v>
      </c>
      <c r="J7" s="84">
        <f>SUM(J4:J6)/3</f>
        <v>33671.46</v>
      </c>
    </row>
    <row r="8" spans="1:11" ht="15.75" thickBot="1" x14ac:dyDescent="0.3">
      <c r="A8" s="13"/>
      <c r="B8" s="9"/>
      <c r="C8" s="10" t="s">
        <v>10</v>
      </c>
      <c r="D8" s="58">
        <v>0</v>
      </c>
      <c r="E8" s="14"/>
      <c r="F8" s="17"/>
      <c r="G8" s="88"/>
      <c r="H8" s="89" t="s">
        <v>31</v>
      </c>
      <c r="I8" s="90">
        <v>0</v>
      </c>
      <c r="J8" s="16">
        <f>D7+I8</f>
        <v>0</v>
      </c>
    </row>
    <row r="9" spans="1:11" x14ac:dyDescent="0.25">
      <c r="A9" s="13"/>
      <c r="B9" s="9"/>
      <c r="C9" s="10" t="s">
        <v>11</v>
      </c>
      <c r="D9" s="58">
        <v>0</v>
      </c>
      <c r="E9" s="62"/>
      <c r="F9" s="18"/>
      <c r="G9" s="19"/>
      <c r="H9" s="9"/>
      <c r="I9" s="9"/>
      <c r="J9" s="20"/>
    </row>
    <row r="10" spans="1:11" ht="15.75" thickBot="1" x14ac:dyDescent="0.3">
      <c r="A10" s="21"/>
      <c r="B10" s="22"/>
      <c r="C10" s="23" t="s">
        <v>32</v>
      </c>
      <c r="D10" s="87">
        <v>0</v>
      </c>
      <c r="E10" s="63" t="s">
        <v>12</v>
      </c>
      <c r="F10" s="24"/>
      <c r="G10" s="25"/>
      <c r="H10" s="22"/>
      <c r="I10" s="22"/>
      <c r="J10" s="26"/>
      <c r="K10" s="7"/>
    </row>
    <row r="11" spans="1:11" ht="15.75" thickBot="1" x14ac:dyDescent="0.3">
      <c r="A11" s="27"/>
      <c r="B11" s="28"/>
      <c r="C11" s="11"/>
      <c r="D11" s="10"/>
      <c r="E11" s="9"/>
      <c r="F11" s="10"/>
      <c r="G11" s="65"/>
      <c r="H11" s="62"/>
      <c r="I11" s="18"/>
      <c r="J11" s="19"/>
      <c r="K11" s="7"/>
    </row>
    <row r="12" spans="1:11" x14ac:dyDescent="0.25">
      <c r="A12" s="54" t="s">
        <v>13</v>
      </c>
      <c r="B12" s="55" t="s">
        <v>14</v>
      </c>
      <c r="C12" s="55" t="s">
        <v>15</v>
      </c>
      <c r="D12" s="56" t="s">
        <v>16</v>
      </c>
      <c r="E12" s="95" t="s">
        <v>17</v>
      </c>
      <c r="F12" s="96"/>
      <c r="G12" s="64"/>
      <c r="H12" s="64"/>
      <c r="I12" s="64"/>
      <c r="J12" s="64"/>
      <c r="K12" s="7"/>
    </row>
    <row r="13" spans="1:11" ht="15.75" thickBot="1" x14ac:dyDescent="0.3">
      <c r="A13" s="57" t="s">
        <v>18</v>
      </c>
      <c r="B13" s="50">
        <v>4000</v>
      </c>
      <c r="C13" s="51">
        <f>SUM(G37:G96)+D10</f>
        <v>0</v>
      </c>
      <c r="D13" s="52">
        <f>SUM(H37:H100)</f>
        <v>0</v>
      </c>
      <c r="E13" s="53">
        <f>C13+D13</f>
        <v>0</v>
      </c>
      <c r="F13" s="66"/>
      <c r="G13" s="64"/>
      <c r="H13" s="64"/>
      <c r="I13" s="64"/>
      <c r="J13" s="64"/>
      <c r="K13" s="64"/>
    </row>
    <row r="14" spans="1:11" ht="15.75" thickBot="1" x14ac:dyDescent="0.3">
      <c r="A14" s="27"/>
      <c r="B14" s="28"/>
      <c r="C14" s="11"/>
      <c r="D14" s="10"/>
      <c r="E14" s="9"/>
      <c r="F14" s="10"/>
      <c r="G14" s="65"/>
      <c r="H14" s="62"/>
      <c r="I14" s="18"/>
      <c r="J14" s="19"/>
      <c r="K14" s="9"/>
    </row>
    <row r="15" spans="1:11" ht="25.9" customHeight="1" thickBot="1" x14ac:dyDescent="0.3">
      <c r="A15" s="30" t="s">
        <v>3</v>
      </c>
      <c r="B15" s="31" t="s">
        <v>19</v>
      </c>
      <c r="C15" s="32" t="s">
        <v>20</v>
      </c>
      <c r="D15" s="32" t="s">
        <v>21</v>
      </c>
      <c r="E15" s="33" t="s">
        <v>22</v>
      </c>
      <c r="F15" s="34" t="s">
        <v>23</v>
      </c>
      <c r="G15" s="33" t="s">
        <v>24</v>
      </c>
      <c r="H15" s="33" t="s">
        <v>25</v>
      </c>
      <c r="I15" s="33" t="s">
        <v>26</v>
      </c>
      <c r="J15" s="33" t="s">
        <v>27</v>
      </c>
      <c r="K15"/>
    </row>
    <row r="16" spans="1:11" hidden="1" x14ac:dyDescent="0.25">
      <c r="A16" s="74">
        <v>2012</v>
      </c>
      <c r="B16" s="70">
        <v>41274</v>
      </c>
      <c r="C16" s="71"/>
      <c r="D16" s="72"/>
      <c r="E16" s="73"/>
      <c r="F16" s="73"/>
      <c r="G16" s="73"/>
      <c r="H16" s="73"/>
      <c r="I16" s="73"/>
      <c r="J16" s="73"/>
      <c r="K16"/>
    </row>
    <row r="17" spans="1:11" hidden="1" x14ac:dyDescent="0.25">
      <c r="A17" s="75">
        <v>2013</v>
      </c>
      <c r="B17" s="42">
        <v>41305</v>
      </c>
      <c r="C17" s="43">
        <f>B17-B16</f>
        <v>31</v>
      </c>
      <c r="D17" s="44"/>
      <c r="E17" s="45">
        <f>E16-F16+D16</f>
        <v>0</v>
      </c>
      <c r="F17" s="45"/>
      <c r="G17" s="45"/>
      <c r="H17" s="45"/>
      <c r="I17" s="45"/>
      <c r="J17" s="45"/>
      <c r="K17"/>
    </row>
    <row r="18" spans="1:11" hidden="1" x14ac:dyDescent="0.25">
      <c r="A18" s="76"/>
      <c r="B18" s="35">
        <v>41332</v>
      </c>
      <c r="C18" s="36">
        <f t="shared" ref="C18:C81" si="0">B18-B17</f>
        <v>27</v>
      </c>
      <c r="D18" s="37"/>
      <c r="E18" s="38">
        <f>E17-F17+D17</f>
        <v>0</v>
      </c>
      <c r="F18" s="38"/>
      <c r="G18" s="38"/>
      <c r="H18" s="38"/>
      <c r="I18" s="38"/>
      <c r="J18" s="38"/>
      <c r="K18"/>
    </row>
    <row r="19" spans="1:11" hidden="1" x14ac:dyDescent="0.25">
      <c r="A19" s="76"/>
      <c r="B19" s="35">
        <v>41364</v>
      </c>
      <c r="C19" s="36">
        <f t="shared" si="0"/>
        <v>32</v>
      </c>
      <c r="D19" s="37"/>
      <c r="E19" s="38">
        <f t="shared" ref="E19:E82" si="1">E18-F18+D18</f>
        <v>0</v>
      </c>
      <c r="F19" s="38"/>
      <c r="G19" s="38"/>
      <c r="H19" s="38"/>
      <c r="I19" s="38"/>
      <c r="J19" s="38"/>
      <c r="K19"/>
    </row>
    <row r="20" spans="1:11" hidden="1" x14ac:dyDescent="0.25">
      <c r="A20" s="76"/>
      <c r="B20" s="35">
        <v>41394</v>
      </c>
      <c r="C20" s="36">
        <f t="shared" si="0"/>
        <v>30</v>
      </c>
      <c r="D20" s="37"/>
      <c r="E20" s="38">
        <f t="shared" si="1"/>
        <v>0</v>
      </c>
      <c r="F20" s="38"/>
      <c r="G20" s="38"/>
      <c r="H20" s="38"/>
      <c r="I20" s="38"/>
      <c r="J20" s="38"/>
      <c r="K20"/>
    </row>
    <row r="21" spans="1:11" hidden="1" x14ac:dyDescent="0.25">
      <c r="A21" s="76"/>
      <c r="B21" s="35">
        <v>41425</v>
      </c>
      <c r="C21" s="36">
        <f t="shared" si="0"/>
        <v>31</v>
      </c>
      <c r="D21" s="37"/>
      <c r="E21" s="38">
        <f t="shared" si="1"/>
        <v>0</v>
      </c>
      <c r="F21" s="38"/>
      <c r="G21" s="38"/>
      <c r="H21" s="38"/>
      <c r="I21" s="38"/>
      <c r="J21" s="38"/>
      <c r="K21"/>
    </row>
    <row r="22" spans="1:11" hidden="1" x14ac:dyDescent="0.25">
      <c r="A22" s="76"/>
      <c r="B22" s="35">
        <v>41455</v>
      </c>
      <c r="C22" s="36">
        <f t="shared" si="0"/>
        <v>30</v>
      </c>
      <c r="D22" s="37"/>
      <c r="E22" s="38">
        <f t="shared" si="1"/>
        <v>0</v>
      </c>
      <c r="F22" s="38"/>
      <c r="G22" s="38"/>
      <c r="H22" s="38"/>
      <c r="I22" s="38"/>
      <c r="J22" s="38"/>
      <c r="K22"/>
    </row>
    <row r="23" spans="1:11" hidden="1" x14ac:dyDescent="0.25">
      <c r="A23" s="76"/>
      <c r="B23" s="35">
        <v>41486</v>
      </c>
      <c r="C23" s="36">
        <f t="shared" si="0"/>
        <v>31</v>
      </c>
      <c r="D23" s="37"/>
      <c r="E23" s="38">
        <f t="shared" si="1"/>
        <v>0</v>
      </c>
      <c r="F23" s="37"/>
      <c r="G23" s="38"/>
      <c r="H23" s="38"/>
      <c r="I23" s="38"/>
      <c r="J23" s="38"/>
      <c r="K23"/>
    </row>
    <row r="24" spans="1:11" hidden="1" x14ac:dyDescent="0.25">
      <c r="A24" s="76"/>
      <c r="B24" s="35">
        <v>41517</v>
      </c>
      <c r="C24" s="36">
        <f t="shared" si="0"/>
        <v>31</v>
      </c>
      <c r="D24" s="37"/>
      <c r="E24" s="38">
        <f t="shared" si="1"/>
        <v>0</v>
      </c>
      <c r="F24" s="38"/>
      <c r="G24" s="38"/>
      <c r="H24" s="38"/>
      <c r="I24" s="38"/>
      <c r="J24" s="38"/>
      <c r="K24"/>
    </row>
    <row r="25" spans="1:11" hidden="1" x14ac:dyDescent="0.25">
      <c r="A25" s="76"/>
      <c r="B25" s="35">
        <v>41547</v>
      </c>
      <c r="C25" s="36">
        <f t="shared" si="0"/>
        <v>30</v>
      </c>
      <c r="D25" s="37"/>
      <c r="E25" s="38">
        <f t="shared" si="1"/>
        <v>0</v>
      </c>
      <c r="F25" s="38"/>
      <c r="G25" s="38"/>
      <c r="H25" s="38"/>
      <c r="I25" s="38"/>
      <c r="J25" s="38"/>
      <c r="K25"/>
    </row>
    <row r="26" spans="1:11" hidden="1" x14ac:dyDescent="0.25">
      <c r="A26" s="76"/>
      <c r="B26" s="35">
        <v>41578</v>
      </c>
      <c r="C26" s="36">
        <f t="shared" si="0"/>
        <v>31</v>
      </c>
      <c r="D26" s="37"/>
      <c r="E26" s="38">
        <f t="shared" si="1"/>
        <v>0</v>
      </c>
      <c r="F26" s="38"/>
      <c r="G26" s="38"/>
      <c r="H26" s="38"/>
      <c r="I26" s="38"/>
      <c r="J26" s="38"/>
      <c r="K26"/>
    </row>
    <row r="27" spans="1:11" x14ac:dyDescent="0.25">
      <c r="A27" s="76"/>
      <c r="B27" s="35">
        <v>44165</v>
      </c>
      <c r="C27" s="36">
        <f t="shared" si="0"/>
        <v>2587</v>
      </c>
      <c r="D27" s="37"/>
      <c r="E27" s="38">
        <f t="shared" si="1"/>
        <v>0</v>
      </c>
      <c r="F27" s="38"/>
      <c r="G27" s="38"/>
      <c r="H27" s="38"/>
      <c r="I27" s="38"/>
      <c r="J27" s="38"/>
      <c r="K27"/>
    </row>
    <row r="28" spans="1:11" ht="15.75" thickBot="1" x14ac:dyDescent="0.3">
      <c r="A28" s="77"/>
      <c r="B28" s="39">
        <v>44196</v>
      </c>
      <c r="C28" s="40">
        <f t="shared" si="0"/>
        <v>31</v>
      </c>
      <c r="D28" s="29"/>
      <c r="E28" s="41">
        <f t="shared" si="1"/>
        <v>0</v>
      </c>
      <c r="F28" s="41"/>
      <c r="G28" s="41"/>
      <c r="H28" s="41"/>
      <c r="I28" s="41"/>
      <c r="J28" s="41"/>
      <c r="K28"/>
    </row>
    <row r="29" spans="1:11" x14ac:dyDescent="0.25">
      <c r="A29" s="75">
        <v>2021</v>
      </c>
      <c r="B29" s="42">
        <v>44227</v>
      </c>
      <c r="C29" s="43">
        <f t="shared" si="0"/>
        <v>31</v>
      </c>
      <c r="D29" s="44"/>
      <c r="E29" s="45">
        <f t="shared" si="1"/>
        <v>0</v>
      </c>
      <c r="F29" s="45"/>
      <c r="G29" s="45"/>
      <c r="H29" s="45"/>
      <c r="I29" s="45"/>
      <c r="J29" s="45"/>
      <c r="K29"/>
    </row>
    <row r="30" spans="1:11" x14ac:dyDescent="0.25">
      <c r="A30" s="76"/>
      <c r="B30" s="35">
        <v>44255</v>
      </c>
      <c r="C30" s="36">
        <f t="shared" si="0"/>
        <v>28</v>
      </c>
      <c r="D30" s="37"/>
      <c r="E30" s="38">
        <f t="shared" si="1"/>
        <v>0</v>
      </c>
      <c r="F30" s="38"/>
      <c r="G30" s="38">
        <v>0</v>
      </c>
      <c r="H30" s="38">
        <f>D30*J$8*(1)/360</f>
        <v>0</v>
      </c>
      <c r="I30" s="38">
        <f>SUM(G30:H30)</f>
        <v>0</v>
      </c>
      <c r="J30" s="38"/>
      <c r="K30"/>
    </row>
    <row r="31" spans="1:11" x14ac:dyDescent="0.25">
      <c r="A31" s="76"/>
      <c r="B31" s="35">
        <v>44286</v>
      </c>
      <c r="C31" s="36">
        <f t="shared" si="0"/>
        <v>31</v>
      </c>
      <c r="D31" s="37"/>
      <c r="E31" s="38">
        <f t="shared" si="1"/>
        <v>0</v>
      </c>
      <c r="F31" s="38"/>
      <c r="G31" s="38"/>
      <c r="H31" s="38"/>
      <c r="I31" s="38"/>
      <c r="J31" s="38"/>
      <c r="K31"/>
    </row>
    <row r="32" spans="1:11" x14ac:dyDescent="0.25">
      <c r="A32" s="76"/>
      <c r="B32" s="35">
        <v>44316</v>
      </c>
      <c r="C32" s="36">
        <f t="shared" si="0"/>
        <v>30</v>
      </c>
      <c r="D32" s="37"/>
      <c r="E32" s="38">
        <f t="shared" si="1"/>
        <v>0</v>
      </c>
      <c r="F32" s="38"/>
      <c r="G32" s="38"/>
      <c r="H32" s="38"/>
      <c r="I32" s="38"/>
      <c r="J32" s="38"/>
      <c r="K32"/>
    </row>
    <row r="33" spans="1:11" x14ac:dyDescent="0.25">
      <c r="A33" s="76"/>
      <c r="B33" s="35">
        <v>44347</v>
      </c>
      <c r="C33" s="36">
        <f t="shared" si="0"/>
        <v>31</v>
      </c>
      <c r="D33" s="37"/>
      <c r="E33" s="38">
        <f t="shared" si="1"/>
        <v>0</v>
      </c>
      <c r="F33" s="38"/>
      <c r="G33" s="38">
        <f>E33*D$9+D33*D$8</f>
        <v>0</v>
      </c>
      <c r="H33" s="38">
        <f>E33*J$8*(B33-B30)/360</f>
        <v>0</v>
      </c>
      <c r="I33" s="38">
        <f>SUM(G33:H33)</f>
        <v>0</v>
      </c>
      <c r="J33" s="38"/>
      <c r="K33"/>
    </row>
    <row r="34" spans="1:11" x14ac:dyDescent="0.25">
      <c r="A34" s="76"/>
      <c r="B34" s="35">
        <v>44377</v>
      </c>
      <c r="C34" s="36">
        <f t="shared" si="0"/>
        <v>30</v>
      </c>
      <c r="D34" s="37"/>
      <c r="E34" s="38">
        <f t="shared" si="1"/>
        <v>0</v>
      </c>
      <c r="F34" s="38"/>
      <c r="G34" s="38"/>
      <c r="H34" s="38">
        <f t="shared" ref="H34:H45" si="2">E34*J$8*(B34-B31)/360</f>
        <v>0</v>
      </c>
      <c r="I34" s="38"/>
      <c r="J34" s="38"/>
      <c r="K34"/>
    </row>
    <row r="35" spans="1:11" x14ac:dyDescent="0.25">
      <c r="A35" s="76"/>
      <c r="B35" s="35">
        <v>44408</v>
      </c>
      <c r="C35" s="36">
        <f t="shared" si="0"/>
        <v>31</v>
      </c>
      <c r="D35" s="37"/>
      <c r="E35" s="38">
        <f t="shared" si="1"/>
        <v>0</v>
      </c>
      <c r="F35" s="37"/>
      <c r="G35" s="38"/>
      <c r="H35" s="38">
        <f t="shared" si="2"/>
        <v>0</v>
      </c>
      <c r="I35" s="38"/>
      <c r="J35" s="38"/>
      <c r="K35"/>
    </row>
    <row r="36" spans="1:11" x14ac:dyDescent="0.25">
      <c r="A36" s="76"/>
      <c r="B36" s="35">
        <v>44439</v>
      </c>
      <c r="C36" s="36">
        <f t="shared" si="0"/>
        <v>31</v>
      </c>
      <c r="D36" s="37">
        <v>0</v>
      </c>
      <c r="E36" s="38">
        <f t="shared" si="1"/>
        <v>0</v>
      </c>
      <c r="F36" s="38"/>
      <c r="G36" s="38">
        <f>D36*D$9+D36*D$8</f>
        <v>0</v>
      </c>
      <c r="H36" s="38">
        <f t="shared" si="2"/>
        <v>0</v>
      </c>
      <c r="I36" s="38">
        <f>SUM(G36:H36)</f>
        <v>0</v>
      </c>
      <c r="J36" s="38"/>
      <c r="K36"/>
    </row>
    <row r="37" spans="1:11" x14ac:dyDescent="0.25">
      <c r="A37" s="76"/>
      <c r="B37" s="35">
        <v>44469</v>
      </c>
      <c r="C37" s="36">
        <f t="shared" si="0"/>
        <v>30</v>
      </c>
      <c r="D37" s="37">
        <v>2000</v>
      </c>
      <c r="E37" s="38">
        <f t="shared" si="1"/>
        <v>0</v>
      </c>
      <c r="F37" s="38"/>
      <c r="G37" s="38">
        <v>0</v>
      </c>
      <c r="H37" s="38">
        <f t="shared" si="2"/>
        <v>0</v>
      </c>
      <c r="I37" s="38"/>
      <c r="J37" s="38"/>
      <c r="K37"/>
    </row>
    <row r="38" spans="1:11" x14ac:dyDescent="0.25">
      <c r="A38" s="76"/>
      <c r="B38" s="35">
        <v>44500</v>
      </c>
      <c r="C38" s="36">
        <f t="shared" si="0"/>
        <v>31</v>
      </c>
      <c r="D38" s="37"/>
      <c r="E38" s="38">
        <f t="shared" si="1"/>
        <v>2000</v>
      </c>
      <c r="F38" s="38"/>
      <c r="G38" s="38">
        <v>0</v>
      </c>
      <c r="H38" s="38">
        <v>0</v>
      </c>
      <c r="I38" s="38"/>
      <c r="J38" s="38"/>
      <c r="K38"/>
    </row>
    <row r="39" spans="1:11" x14ac:dyDescent="0.25">
      <c r="A39" s="76"/>
      <c r="B39" s="35">
        <v>44530</v>
      </c>
      <c r="C39" s="36">
        <f t="shared" si="0"/>
        <v>30</v>
      </c>
      <c r="D39" s="37">
        <v>0</v>
      </c>
      <c r="E39" s="38">
        <f t="shared" si="1"/>
        <v>2000</v>
      </c>
      <c r="F39" s="38"/>
      <c r="G39" s="38">
        <f t="shared" ref="G39:G45" si="3">E39*D$9+D39*D$8</f>
        <v>0</v>
      </c>
      <c r="H39" s="38">
        <f t="shared" si="2"/>
        <v>0</v>
      </c>
      <c r="I39" s="38">
        <f>SUM(G39:H39)</f>
        <v>0</v>
      </c>
      <c r="J39" s="38"/>
      <c r="K39"/>
    </row>
    <row r="40" spans="1:11" ht="15.75" thickBot="1" x14ac:dyDescent="0.3">
      <c r="A40" s="77"/>
      <c r="B40" s="39">
        <v>44561</v>
      </c>
      <c r="C40" s="40">
        <f t="shared" si="0"/>
        <v>31</v>
      </c>
      <c r="D40" s="29"/>
      <c r="E40" s="41">
        <f t="shared" si="1"/>
        <v>2000</v>
      </c>
      <c r="F40" s="41"/>
      <c r="G40" s="38">
        <v>0</v>
      </c>
      <c r="H40" s="38">
        <v>0</v>
      </c>
      <c r="I40" s="41"/>
      <c r="J40" s="41">
        <f>SUM(G29:H40)</f>
        <v>0</v>
      </c>
      <c r="K40"/>
    </row>
    <row r="41" spans="1:11" x14ac:dyDescent="0.25">
      <c r="A41" s="75">
        <v>2022</v>
      </c>
      <c r="B41" s="42">
        <v>44592</v>
      </c>
      <c r="C41" s="43">
        <f t="shared" si="0"/>
        <v>31</v>
      </c>
      <c r="D41" s="44"/>
      <c r="E41" s="45">
        <f t="shared" si="1"/>
        <v>2000</v>
      </c>
      <c r="F41" s="45"/>
      <c r="G41" s="38">
        <v>0</v>
      </c>
      <c r="H41" s="38">
        <v>0</v>
      </c>
      <c r="I41" s="45"/>
      <c r="J41" s="45"/>
      <c r="K41"/>
    </row>
    <row r="42" spans="1:11" x14ac:dyDescent="0.25">
      <c r="A42" s="76"/>
      <c r="B42" s="35">
        <v>44620</v>
      </c>
      <c r="C42" s="36">
        <f t="shared" si="0"/>
        <v>28</v>
      </c>
      <c r="D42" s="37"/>
      <c r="E42" s="38">
        <f t="shared" si="1"/>
        <v>2000</v>
      </c>
      <c r="F42" s="38">
        <v>0</v>
      </c>
      <c r="G42" s="38">
        <f t="shared" si="3"/>
        <v>0</v>
      </c>
      <c r="H42" s="38">
        <f t="shared" si="2"/>
        <v>0</v>
      </c>
      <c r="I42" s="38">
        <v>0</v>
      </c>
      <c r="J42" s="38"/>
      <c r="K42"/>
    </row>
    <row r="43" spans="1:11" x14ac:dyDescent="0.25">
      <c r="A43" s="76"/>
      <c r="B43" s="35">
        <v>44651</v>
      </c>
      <c r="C43" s="36">
        <f t="shared" si="0"/>
        <v>31</v>
      </c>
      <c r="D43" s="37">
        <v>2000</v>
      </c>
      <c r="E43" s="38">
        <f t="shared" si="1"/>
        <v>2000</v>
      </c>
      <c r="F43" s="38"/>
      <c r="G43" s="38">
        <v>0</v>
      </c>
      <c r="H43" s="38">
        <v>0</v>
      </c>
      <c r="I43" s="38"/>
      <c r="J43" s="38"/>
      <c r="K43"/>
    </row>
    <row r="44" spans="1:11" x14ac:dyDescent="0.25">
      <c r="A44" s="76"/>
      <c r="B44" s="35">
        <v>44681</v>
      </c>
      <c r="C44" s="36">
        <f t="shared" si="0"/>
        <v>30</v>
      </c>
      <c r="D44" s="37"/>
      <c r="E44" s="38">
        <f t="shared" si="1"/>
        <v>4000</v>
      </c>
      <c r="F44" s="38"/>
      <c r="G44" s="38">
        <v>0</v>
      </c>
      <c r="H44" s="38">
        <v>0</v>
      </c>
      <c r="I44" s="38"/>
      <c r="J44" s="38"/>
      <c r="K44"/>
    </row>
    <row r="45" spans="1:11" x14ac:dyDescent="0.25">
      <c r="A45" s="76"/>
      <c r="B45" s="35">
        <v>44712</v>
      </c>
      <c r="C45" s="36">
        <f t="shared" si="0"/>
        <v>31</v>
      </c>
      <c r="D45" s="37"/>
      <c r="E45" s="38">
        <f t="shared" si="1"/>
        <v>4000</v>
      </c>
      <c r="F45" s="38">
        <v>0</v>
      </c>
      <c r="G45" s="38">
        <f t="shared" si="3"/>
        <v>0</v>
      </c>
      <c r="H45" s="38">
        <f t="shared" si="2"/>
        <v>0</v>
      </c>
      <c r="I45" s="38">
        <v>0</v>
      </c>
      <c r="J45" s="38"/>
      <c r="K45"/>
    </row>
    <row r="46" spans="1:11" x14ac:dyDescent="0.25">
      <c r="A46" s="76"/>
      <c r="B46" s="35">
        <v>44742</v>
      </c>
      <c r="C46" s="36">
        <f t="shared" si="0"/>
        <v>30</v>
      </c>
      <c r="D46" s="37"/>
      <c r="E46" s="38">
        <f t="shared" si="1"/>
        <v>4000</v>
      </c>
      <c r="F46" s="38"/>
      <c r="G46" s="38">
        <v>0</v>
      </c>
      <c r="H46" s="38"/>
      <c r="I46" s="38"/>
      <c r="J46" s="38"/>
      <c r="K46"/>
    </row>
    <row r="47" spans="1:11" x14ac:dyDescent="0.25">
      <c r="A47" s="76"/>
      <c r="B47" s="35">
        <v>44773</v>
      </c>
      <c r="C47" s="36">
        <f t="shared" si="0"/>
        <v>31</v>
      </c>
      <c r="D47" s="37"/>
      <c r="E47" s="38">
        <f t="shared" si="1"/>
        <v>4000</v>
      </c>
      <c r="F47" s="37"/>
      <c r="G47" s="38">
        <v>0</v>
      </c>
      <c r="H47" s="38"/>
      <c r="I47" s="38"/>
      <c r="J47" s="38"/>
      <c r="K47"/>
    </row>
    <row r="48" spans="1:11" x14ac:dyDescent="0.25">
      <c r="A48" s="76"/>
      <c r="B48" s="35">
        <v>44804</v>
      </c>
      <c r="C48" s="36">
        <f t="shared" si="0"/>
        <v>31</v>
      </c>
      <c r="D48" s="37"/>
      <c r="E48" s="38">
        <f t="shared" si="1"/>
        <v>4000</v>
      </c>
      <c r="F48" s="38">
        <f>D$3/17</f>
        <v>235.29411764705881</v>
      </c>
      <c r="G48" s="38">
        <f>E48*D$9+D48*D$8</f>
        <v>0</v>
      </c>
      <c r="H48" s="38">
        <f>E48*J$8*(B48-B45)/360</f>
        <v>0</v>
      </c>
      <c r="I48" s="38">
        <f>SUM(G48:H48)</f>
        <v>0</v>
      </c>
      <c r="J48" s="38"/>
      <c r="K48"/>
    </row>
    <row r="49" spans="1:11" x14ac:dyDescent="0.25">
      <c r="A49" s="76"/>
      <c r="B49" s="35">
        <v>44834</v>
      </c>
      <c r="C49" s="36">
        <f t="shared" si="0"/>
        <v>30</v>
      </c>
      <c r="D49" s="37"/>
      <c r="E49" s="38">
        <f t="shared" si="1"/>
        <v>3764.705882352941</v>
      </c>
      <c r="F49" s="38"/>
      <c r="G49" s="38"/>
      <c r="H49" s="38"/>
      <c r="I49" s="38"/>
      <c r="J49" s="38"/>
      <c r="K49"/>
    </row>
    <row r="50" spans="1:11" x14ac:dyDescent="0.25">
      <c r="A50" s="76"/>
      <c r="B50" s="35">
        <v>44865</v>
      </c>
      <c r="C50" s="36">
        <f t="shared" si="0"/>
        <v>31</v>
      </c>
      <c r="D50" s="37"/>
      <c r="E50" s="38">
        <f t="shared" si="1"/>
        <v>3764.705882352941</v>
      </c>
      <c r="F50" s="38"/>
      <c r="G50" s="38"/>
      <c r="H50" s="38"/>
      <c r="I50" s="38"/>
      <c r="J50" s="38"/>
      <c r="K50"/>
    </row>
    <row r="51" spans="1:11" x14ac:dyDescent="0.25">
      <c r="A51" s="76"/>
      <c r="B51" s="35">
        <v>44895</v>
      </c>
      <c r="C51" s="36">
        <f t="shared" si="0"/>
        <v>30</v>
      </c>
      <c r="D51" s="37"/>
      <c r="E51" s="38">
        <f t="shared" si="1"/>
        <v>3764.705882352941</v>
      </c>
      <c r="F51" s="38">
        <f>D$3/17</f>
        <v>235.29411764705881</v>
      </c>
      <c r="G51" s="38">
        <f>E51*D$9+D51*D$8</f>
        <v>0</v>
      </c>
      <c r="H51" s="38">
        <f>E51*J$8*(B51-B48)/360</f>
        <v>0</v>
      </c>
      <c r="I51" s="38">
        <f>SUM(G51:H51)</f>
        <v>0</v>
      </c>
      <c r="J51" s="38"/>
      <c r="K51"/>
    </row>
    <row r="52" spans="1:11" ht="15.75" thickBot="1" x14ac:dyDescent="0.3">
      <c r="A52" s="77"/>
      <c r="B52" s="39">
        <v>44926</v>
      </c>
      <c r="C52" s="40">
        <f t="shared" si="0"/>
        <v>31</v>
      </c>
      <c r="D52" s="29"/>
      <c r="E52" s="41">
        <f t="shared" si="1"/>
        <v>3529.411764705882</v>
      </c>
      <c r="F52" s="41"/>
      <c r="G52" s="41"/>
      <c r="H52" s="41"/>
      <c r="I52" s="41"/>
      <c r="J52" s="41">
        <f>SUM(G41:H52)</f>
        <v>0</v>
      </c>
      <c r="K52"/>
    </row>
    <row r="53" spans="1:11" x14ac:dyDescent="0.25">
      <c r="A53" s="75">
        <v>2023</v>
      </c>
      <c r="B53" s="42">
        <v>44957</v>
      </c>
      <c r="C53" s="43">
        <f t="shared" si="0"/>
        <v>31</v>
      </c>
      <c r="D53" s="44"/>
      <c r="E53" s="45">
        <f t="shared" si="1"/>
        <v>3529.411764705882</v>
      </c>
      <c r="F53" s="45"/>
      <c r="G53" s="45"/>
      <c r="H53" s="45"/>
      <c r="I53" s="45"/>
      <c r="J53" s="45"/>
      <c r="K53"/>
    </row>
    <row r="54" spans="1:11" x14ac:dyDescent="0.25">
      <c r="A54" s="76"/>
      <c r="B54" s="35">
        <v>44984</v>
      </c>
      <c r="C54" s="36">
        <f t="shared" si="0"/>
        <v>27</v>
      </c>
      <c r="D54" s="37"/>
      <c r="E54" s="38">
        <f t="shared" si="1"/>
        <v>3529.411764705882</v>
      </c>
      <c r="F54" s="38">
        <f>D$3/17</f>
        <v>235.29411764705881</v>
      </c>
      <c r="G54" s="38">
        <f>E54*D$9+D54*D$8</f>
        <v>0</v>
      </c>
      <c r="H54" s="38">
        <f>E54*J$8*(B54-B51)/360</f>
        <v>0</v>
      </c>
      <c r="I54" s="38">
        <f>SUM(G54:H54)</f>
        <v>0</v>
      </c>
      <c r="J54" s="38"/>
      <c r="K54"/>
    </row>
    <row r="55" spans="1:11" x14ac:dyDescent="0.25">
      <c r="A55" s="76"/>
      <c r="B55" s="35">
        <v>45016</v>
      </c>
      <c r="C55" s="36">
        <f t="shared" si="0"/>
        <v>32</v>
      </c>
      <c r="D55" s="37"/>
      <c r="E55" s="38">
        <f t="shared" si="1"/>
        <v>3294.117647058823</v>
      </c>
      <c r="F55" s="38"/>
      <c r="G55" s="38"/>
      <c r="H55" s="38"/>
      <c r="I55" s="38"/>
      <c r="J55" s="38"/>
      <c r="K55"/>
    </row>
    <row r="56" spans="1:11" x14ac:dyDescent="0.25">
      <c r="A56" s="76"/>
      <c r="B56" s="35">
        <v>45046</v>
      </c>
      <c r="C56" s="36">
        <f t="shared" si="0"/>
        <v>30</v>
      </c>
      <c r="D56" s="37"/>
      <c r="E56" s="38">
        <f t="shared" si="1"/>
        <v>3294.117647058823</v>
      </c>
      <c r="F56" s="38"/>
      <c r="G56" s="38"/>
      <c r="H56" s="38"/>
      <c r="I56" s="38"/>
      <c r="J56" s="38"/>
      <c r="K56"/>
    </row>
    <row r="57" spans="1:11" x14ac:dyDescent="0.25">
      <c r="A57" s="76"/>
      <c r="B57" s="35">
        <v>45077</v>
      </c>
      <c r="C57" s="36">
        <f t="shared" si="0"/>
        <v>31</v>
      </c>
      <c r="D57" s="37"/>
      <c r="E57" s="38">
        <f t="shared" si="1"/>
        <v>3294.117647058823</v>
      </c>
      <c r="F57" s="38">
        <f>D$3/17</f>
        <v>235.29411764705881</v>
      </c>
      <c r="G57" s="38">
        <f>E57*D$9+D57*D$8</f>
        <v>0</v>
      </c>
      <c r="H57" s="38">
        <f>E57*J$8*(B57-B54)/360</f>
        <v>0</v>
      </c>
      <c r="I57" s="38">
        <f>SUM(G57:H57)</f>
        <v>0</v>
      </c>
      <c r="J57" s="38"/>
      <c r="K57"/>
    </row>
    <row r="58" spans="1:11" x14ac:dyDescent="0.25">
      <c r="A58" s="76"/>
      <c r="B58" s="35">
        <v>45107</v>
      </c>
      <c r="C58" s="36">
        <f t="shared" si="0"/>
        <v>30</v>
      </c>
      <c r="D58" s="37"/>
      <c r="E58" s="38">
        <f t="shared" si="1"/>
        <v>3058.823529411764</v>
      </c>
      <c r="F58" s="38"/>
      <c r="G58" s="38"/>
      <c r="H58" s="38"/>
      <c r="I58" s="38"/>
      <c r="J58" s="38"/>
      <c r="K58"/>
    </row>
    <row r="59" spans="1:11" x14ac:dyDescent="0.25">
      <c r="A59" s="76"/>
      <c r="B59" s="35">
        <v>45138</v>
      </c>
      <c r="C59" s="36">
        <f t="shared" si="0"/>
        <v>31</v>
      </c>
      <c r="D59" s="37"/>
      <c r="E59" s="38">
        <f t="shared" si="1"/>
        <v>3058.823529411764</v>
      </c>
      <c r="F59" s="37"/>
      <c r="G59" s="38"/>
      <c r="H59" s="38"/>
      <c r="I59" s="38"/>
      <c r="J59" s="38"/>
      <c r="K59"/>
    </row>
    <row r="60" spans="1:11" x14ac:dyDescent="0.25">
      <c r="A60" s="76"/>
      <c r="B60" s="35">
        <v>45169</v>
      </c>
      <c r="C60" s="36">
        <f t="shared" si="0"/>
        <v>31</v>
      </c>
      <c r="D60" s="37"/>
      <c r="E60" s="38">
        <f t="shared" si="1"/>
        <v>3058.823529411764</v>
      </c>
      <c r="F60" s="38">
        <f>D$3/17</f>
        <v>235.29411764705881</v>
      </c>
      <c r="G60" s="38">
        <f>E60*D$9+D60*D$8</f>
        <v>0</v>
      </c>
      <c r="H60" s="38">
        <f>E60*J$8*(B60-B57)/360</f>
        <v>0</v>
      </c>
      <c r="I60" s="38">
        <f>SUM(G60:H60)</f>
        <v>0</v>
      </c>
      <c r="J60" s="38"/>
      <c r="K60"/>
    </row>
    <row r="61" spans="1:11" x14ac:dyDescent="0.25">
      <c r="A61" s="76"/>
      <c r="B61" s="35">
        <v>45199</v>
      </c>
      <c r="C61" s="36">
        <f t="shared" si="0"/>
        <v>30</v>
      </c>
      <c r="D61" s="37"/>
      <c r="E61" s="38">
        <f t="shared" si="1"/>
        <v>2823.5294117647049</v>
      </c>
      <c r="F61" s="38"/>
      <c r="G61" s="38"/>
      <c r="H61" s="38"/>
      <c r="I61" s="38"/>
      <c r="J61" s="38"/>
      <c r="K61"/>
    </row>
    <row r="62" spans="1:11" x14ac:dyDescent="0.25">
      <c r="A62" s="76"/>
      <c r="B62" s="35">
        <v>45230</v>
      </c>
      <c r="C62" s="36">
        <f t="shared" si="0"/>
        <v>31</v>
      </c>
      <c r="D62" s="37"/>
      <c r="E62" s="38">
        <f t="shared" si="1"/>
        <v>2823.5294117647049</v>
      </c>
      <c r="F62" s="38"/>
      <c r="G62" s="38"/>
      <c r="H62" s="38"/>
      <c r="I62" s="38"/>
      <c r="J62" s="38"/>
      <c r="K62"/>
    </row>
    <row r="63" spans="1:11" x14ac:dyDescent="0.25">
      <c r="A63" s="76"/>
      <c r="B63" s="35">
        <v>45260</v>
      </c>
      <c r="C63" s="36">
        <f t="shared" si="0"/>
        <v>30</v>
      </c>
      <c r="D63" s="37"/>
      <c r="E63" s="38">
        <f t="shared" si="1"/>
        <v>2823.5294117647049</v>
      </c>
      <c r="F63" s="38">
        <f>D$3/17</f>
        <v>235.29411764705881</v>
      </c>
      <c r="G63" s="38">
        <f>E63*D$9+D63*D$8</f>
        <v>0</v>
      </c>
      <c r="H63" s="38">
        <f>E63*J$8*(B63-B60)/360</f>
        <v>0</v>
      </c>
      <c r="I63" s="38">
        <f>SUM(G63:H63)</f>
        <v>0</v>
      </c>
      <c r="J63" s="38"/>
      <c r="K63"/>
    </row>
    <row r="64" spans="1:11" ht="15.75" thickBot="1" x14ac:dyDescent="0.3">
      <c r="A64" s="77"/>
      <c r="B64" s="39">
        <v>45291</v>
      </c>
      <c r="C64" s="40">
        <f t="shared" si="0"/>
        <v>31</v>
      </c>
      <c r="D64" s="29"/>
      <c r="E64" s="41">
        <f t="shared" si="1"/>
        <v>2588.2352941176459</v>
      </c>
      <c r="F64" s="41"/>
      <c r="G64" s="41"/>
      <c r="H64" s="41"/>
      <c r="I64" s="41"/>
      <c r="J64" s="41">
        <f>SUM(G53:H64)</f>
        <v>0</v>
      </c>
      <c r="K64"/>
    </row>
    <row r="65" spans="1:11" x14ac:dyDescent="0.25">
      <c r="A65" s="75">
        <v>2024</v>
      </c>
      <c r="B65" s="42">
        <v>45322</v>
      </c>
      <c r="C65" s="43">
        <f t="shared" si="0"/>
        <v>31</v>
      </c>
      <c r="D65" s="44"/>
      <c r="E65" s="45">
        <f t="shared" si="1"/>
        <v>2588.2352941176459</v>
      </c>
      <c r="F65" s="45"/>
      <c r="G65" s="45"/>
      <c r="H65" s="45"/>
      <c r="I65" s="45"/>
      <c r="J65" s="45"/>
      <c r="K65"/>
    </row>
    <row r="66" spans="1:11" x14ac:dyDescent="0.25">
      <c r="A66" s="76"/>
      <c r="B66" s="35">
        <v>45351</v>
      </c>
      <c r="C66" s="36">
        <f t="shared" si="0"/>
        <v>29</v>
      </c>
      <c r="D66" s="37"/>
      <c r="E66" s="38">
        <f t="shared" si="1"/>
        <v>2588.2352941176459</v>
      </c>
      <c r="F66" s="38">
        <f>D$3/17</f>
        <v>235.29411764705881</v>
      </c>
      <c r="G66" s="38">
        <f>E66*D$9+D66*D$8</f>
        <v>0</v>
      </c>
      <c r="H66" s="38">
        <f>E66*J$8*(B66-B63)/360</f>
        <v>0</v>
      </c>
      <c r="I66" s="38">
        <f>SUM(G66:H66)</f>
        <v>0</v>
      </c>
      <c r="J66" s="38"/>
      <c r="K66"/>
    </row>
    <row r="67" spans="1:11" x14ac:dyDescent="0.25">
      <c r="A67" s="76"/>
      <c r="B67" s="35">
        <v>45382</v>
      </c>
      <c r="C67" s="36">
        <f t="shared" si="0"/>
        <v>31</v>
      </c>
      <c r="D67" s="37"/>
      <c r="E67" s="38">
        <f t="shared" si="1"/>
        <v>2352.9411764705869</v>
      </c>
      <c r="F67" s="38"/>
      <c r="G67" s="38"/>
      <c r="H67" s="38"/>
      <c r="I67" s="38"/>
      <c r="J67" s="38"/>
      <c r="K67"/>
    </row>
    <row r="68" spans="1:11" x14ac:dyDescent="0.25">
      <c r="A68" s="76"/>
      <c r="B68" s="35">
        <v>45412</v>
      </c>
      <c r="C68" s="36">
        <f t="shared" si="0"/>
        <v>30</v>
      </c>
      <c r="D68" s="37"/>
      <c r="E68" s="38">
        <f t="shared" si="1"/>
        <v>2352.9411764705869</v>
      </c>
      <c r="F68" s="38"/>
      <c r="G68" s="38"/>
      <c r="H68" s="38"/>
      <c r="I68" s="38"/>
      <c r="J68" s="38"/>
      <c r="K68"/>
    </row>
    <row r="69" spans="1:11" x14ac:dyDescent="0.25">
      <c r="A69" s="76"/>
      <c r="B69" s="35">
        <v>45443</v>
      </c>
      <c r="C69" s="36">
        <f t="shared" si="0"/>
        <v>31</v>
      </c>
      <c r="D69" s="37"/>
      <c r="E69" s="38">
        <f t="shared" si="1"/>
        <v>2352.9411764705869</v>
      </c>
      <c r="F69" s="38">
        <f>D$3/17</f>
        <v>235.29411764705881</v>
      </c>
      <c r="G69" s="38">
        <f>E69*D$9+D69*D$8</f>
        <v>0</v>
      </c>
      <c r="H69" s="38">
        <f>E69*J$8*(B69-B66)/360</f>
        <v>0</v>
      </c>
      <c r="I69" s="38">
        <f>SUM(G69:H69)</f>
        <v>0</v>
      </c>
      <c r="J69" s="38"/>
      <c r="K69"/>
    </row>
    <row r="70" spans="1:11" x14ac:dyDescent="0.25">
      <c r="A70" s="76"/>
      <c r="B70" s="35">
        <v>45473</v>
      </c>
      <c r="C70" s="36">
        <f t="shared" si="0"/>
        <v>30</v>
      </c>
      <c r="D70" s="37"/>
      <c r="E70" s="38">
        <f t="shared" si="1"/>
        <v>2117.6470588235279</v>
      </c>
      <c r="F70" s="38"/>
      <c r="G70" s="38"/>
      <c r="H70" s="38"/>
      <c r="I70" s="38"/>
      <c r="J70" s="38"/>
      <c r="K70"/>
    </row>
    <row r="71" spans="1:11" x14ac:dyDescent="0.25">
      <c r="A71" s="76"/>
      <c r="B71" s="35">
        <v>45504</v>
      </c>
      <c r="C71" s="36">
        <f t="shared" si="0"/>
        <v>31</v>
      </c>
      <c r="D71" s="37"/>
      <c r="E71" s="38">
        <f t="shared" si="1"/>
        <v>2117.6470588235279</v>
      </c>
      <c r="F71" s="37"/>
      <c r="G71" s="38"/>
      <c r="H71" s="38"/>
      <c r="I71" s="38"/>
      <c r="J71" s="38"/>
      <c r="K71"/>
    </row>
    <row r="72" spans="1:11" x14ac:dyDescent="0.25">
      <c r="A72" s="76"/>
      <c r="B72" s="35">
        <v>45535</v>
      </c>
      <c r="C72" s="36">
        <f t="shared" si="0"/>
        <v>31</v>
      </c>
      <c r="D72" s="37"/>
      <c r="E72" s="38">
        <f t="shared" si="1"/>
        <v>2117.6470588235279</v>
      </c>
      <c r="F72" s="38">
        <f>D$3/17</f>
        <v>235.29411764705881</v>
      </c>
      <c r="G72" s="38">
        <f>E72*D$9+D72*D$8</f>
        <v>0</v>
      </c>
      <c r="H72" s="38">
        <f>E72*J$8*(B72-B69)/360</f>
        <v>0</v>
      </c>
      <c r="I72" s="38">
        <f>SUM(G72:H72)</f>
        <v>0</v>
      </c>
      <c r="J72" s="38"/>
      <c r="K72"/>
    </row>
    <row r="73" spans="1:11" x14ac:dyDescent="0.25">
      <c r="A73" s="76"/>
      <c r="B73" s="35">
        <v>45565</v>
      </c>
      <c r="C73" s="36">
        <f t="shared" si="0"/>
        <v>30</v>
      </c>
      <c r="D73" s="37"/>
      <c r="E73" s="38">
        <f t="shared" si="1"/>
        <v>1882.3529411764691</v>
      </c>
      <c r="F73" s="38"/>
      <c r="G73" s="38"/>
      <c r="H73" s="38"/>
      <c r="I73" s="38"/>
      <c r="J73" s="38"/>
      <c r="K73"/>
    </row>
    <row r="74" spans="1:11" x14ac:dyDescent="0.25">
      <c r="A74" s="76"/>
      <c r="B74" s="35">
        <v>45596</v>
      </c>
      <c r="C74" s="36">
        <f t="shared" si="0"/>
        <v>31</v>
      </c>
      <c r="D74" s="37"/>
      <c r="E74" s="38">
        <f t="shared" si="1"/>
        <v>1882.3529411764691</v>
      </c>
      <c r="F74" s="38"/>
      <c r="G74" s="38"/>
      <c r="H74" s="38"/>
      <c r="I74" s="38"/>
      <c r="J74" s="38"/>
      <c r="K74"/>
    </row>
    <row r="75" spans="1:11" x14ac:dyDescent="0.25">
      <c r="A75" s="76"/>
      <c r="B75" s="35">
        <v>45626</v>
      </c>
      <c r="C75" s="36">
        <f t="shared" si="0"/>
        <v>30</v>
      </c>
      <c r="D75" s="37"/>
      <c r="E75" s="38">
        <f t="shared" si="1"/>
        <v>1882.3529411764691</v>
      </c>
      <c r="F75" s="38">
        <f>D$3/17</f>
        <v>235.29411764705881</v>
      </c>
      <c r="G75" s="38">
        <f>E75*D$9+D75*D$8</f>
        <v>0</v>
      </c>
      <c r="H75" s="38">
        <f>E75*J$8*(B75-B72)/360</f>
        <v>0</v>
      </c>
      <c r="I75" s="38">
        <f>SUM(G75:H75)</f>
        <v>0</v>
      </c>
      <c r="J75" s="38"/>
      <c r="K75"/>
    </row>
    <row r="76" spans="1:11" ht="15.75" thickBot="1" x14ac:dyDescent="0.3">
      <c r="A76" s="77"/>
      <c r="B76" s="39">
        <v>45657</v>
      </c>
      <c r="C76" s="40">
        <f t="shared" si="0"/>
        <v>31</v>
      </c>
      <c r="D76" s="29"/>
      <c r="E76" s="41">
        <f t="shared" si="1"/>
        <v>1647.0588235294103</v>
      </c>
      <c r="F76" s="41"/>
      <c r="G76" s="41"/>
      <c r="H76" s="41"/>
      <c r="I76" s="41"/>
      <c r="J76" s="41">
        <f>SUM(G65:H76)</f>
        <v>0</v>
      </c>
      <c r="K76"/>
    </row>
    <row r="77" spans="1:11" x14ac:dyDescent="0.25">
      <c r="A77" s="75">
        <v>2025</v>
      </c>
      <c r="B77" s="42">
        <v>45688</v>
      </c>
      <c r="C77" s="43">
        <f t="shared" si="0"/>
        <v>31</v>
      </c>
      <c r="D77" s="44"/>
      <c r="E77" s="45">
        <f t="shared" si="1"/>
        <v>1647.0588235294103</v>
      </c>
      <c r="F77" s="45"/>
      <c r="G77" s="45"/>
      <c r="H77" s="45"/>
      <c r="I77" s="45"/>
      <c r="J77" s="45"/>
      <c r="K77"/>
    </row>
    <row r="78" spans="1:11" x14ac:dyDescent="0.25">
      <c r="A78" s="76"/>
      <c r="B78" s="35">
        <v>45716</v>
      </c>
      <c r="C78" s="36">
        <f t="shared" si="0"/>
        <v>28</v>
      </c>
      <c r="D78" s="37"/>
      <c r="E78" s="38">
        <f t="shared" si="1"/>
        <v>1647.0588235294103</v>
      </c>
      <c r="F78" s="38">
        <f>D$3/17</f>
        <v>235.29411764705881</v>
      </c>
      <c r="G78" s="38">
        <f>E78*D$9+D78*D$8</f>
        <v>0</v>
      </c>
      <c r="H78" s="38">
        <f>E78*J$8*(B78-B75)/360</f>
        <v>0</v>
      </c>
      <c r="I78" s="38">
        <f>SUM(G78:H78)</f>
        <v>0</v>
      </c>
      <c r="J78" s="38"/>
      <c r="K78"/>
    </row>
    <row r="79" spans="1:11" x14ac:dyDescent="0.25">
      <c r="A79" s="76"/>
      <c r="B79" s="35">
        <v>45747</v>
      </c>
      <c r="C79" s="36">
        <f t="shared" si="0"/>
        <v>31</v>
      </c>
      <c r="D79" s="37"/>
      <c r="E79" s="38">
        <f t="shared" si="1"/>
        <v>1411.7647058823516</v>
      </c>
      <c r="F79" s="38"/>
      <c r="G79" s="38"/>
      <c r="H79" s="38"/>
      <c r="I79" s="38"/>
      <c r="J79" s="38"/>
      <c r="K79"/>
    </row>
    <row r="80" spans="1:11" x14ac:dyDescent="0.25">
      <c r="A80" s="76"/>
      <c r="B80" s="35">
        <v>45777</v>
      </c>
      <c r="C80" s="36">
        <f t="shared" si="0"/>
        <v>30</v>
      </c>
      <c r="D80" s="37"/>
      <c r="E80" s="38">
        <f t="shared" si="1"/>
        <v>1411.7647058823516</v>
      </c>
      <c r="F80" s="38"/>
      <c r="G80" s="38"/>
      <c r="H80" s="38"/>
      <c r="I80" s="38"/>
      <c r="J80" s="38"/>
      <c r="K80"/>
    </row>
    <row r="81" spans="1:11" x14ac:dyDescent="0.25">
      <c r="A81" s="76"/>
      <c r="B81" s="35">
        <v>45808</v>
      </c>
      <c r="C81" s="36">
        <f t="shared" si="0"/>
        <v>31</v>
      </c>
      <c r="D81" s="37"/>
      <c r="E81" s="38">
        <f t="shared" si="1"/>
        <v>1411.7647058823516</v>
      </c>
      <c r="F81" s="38">
        <f>D$3/17</f>
        <v>235.29411764705881</v>
      </c>
      <c r="G81" s="38">
        <f>E81*D$9+D81*D$8</f>
        <v>0</v>
      </c>
      <c r="H81" s="38">
        <f>E81*J$8*(B81-B78)/360</f>
        <v>0</v>
      </c>
      <c r="I81" s="38">
        <f>SUM(G81:H81)</f>
        <v>0</v>
      </c>
      <c r="J81" s="38"/>
      <c r="K81"/>
    </row>
    <row r="82" spans="1:11" x14ac:dyDescent="0.25">
      <c r="A82" s="76"/>
      <c r="B82" s="35">
        <v>45838</v>
      </c>
      <c r="C82" s="36">
        <f t="shared" ref="C82:C100" si="4">B82-B81</f>
        <v>30</v>
      </c>
      <c r="D82" s="37"/>
      <c r="E82" s="38">
        <f t="shared" si="1"/>
        <v>1176.4705882352928</v>
      </c>
      <c r="F82" s="38"/>
      <c r="G82" s="38"/>
      <c r="H82" s="38"/>
      <c r="I82" s="38"/>
      <c r="J82" s="38"/>
      <c r="K82"/>
    </row>
    <row r="83" spans="1:11" x14ac:dyDescent="0.25">
      <c r="A83" s="76"/>
      <c r="B83" s="35">
        <v>45869</v>
      </c>
      <c r="C83" s="36">
        <f t="shared" si="4"/>
        <v>31</v>
      </c>
      <c r="D83" s="37"/>
      <c r="E83" s="38">
        <f t="shared" ref="E83:E100" si="5">E82-F82+D82</f>
        <v>1176.4705882352928</v>
      </c>
      <c r="F83" s="37"/>
      <c r="G83" s="38"/>
      <c r="H83" s="38"/>
      <c r="I83" s="38"/>
      <c r="J83" s="38"/>
      <c r="K83"/>
    </row>
    <row r="84" spans="1:11" x14ac:dyDescent="0.25">
      <c r="A84" s="76"/>
      <c r="B84" s="35">
        <v>45900</v>
      </c>
      <c r="C84" s="36">
        <f t="shared" si="4"/>
        <v>31</v>
      </c>
      <c r="D84" s="37"/>
      <c r="E84" s="38">
        <f t="shared" si="5"/>
        <v>1176.4705882352928</v>
      </c>
      <c r="F84" s="38">
        <f>D$3/17</f>
        <v>235.29411764705881</v>
      </c>
      <c r="G84" s="38">
        <f>E84*D$9+D84*D$8</f>
        <v>0</v>
      </c>
      <c r="H84" s="38">
        <f>E84*J$8*(B84-B81)/360</f>
        <v>0</v>
      </c>
      <c r="I84" s="38">
        <f>SUM(G84:H84)</f>
        <v>0</v>
      </c>
      <c r="J84" s="38"/>
      <c r="K84"/>
    </row>
    <row r="85" spans="1:11" x14ac:dyDescent="0.25">
      <c r="A85" s="76"/>
      <c r="B85" s="35">
        <v>45930</v>
      </c>
      <c r="C85" s="36">
        <f t="shared" si="4"/>
        <v>30</v>
      </c>
      <c r="D85" s="37"/>
      <c r="E85" s="38">
        <f t="shared" si="5"/>
        <v>941.176470588234</v>
      </c>
      <c r="F85" s="38"/>
      <c r="G85" s="38"/>
      <c r="H85" s="38"/>
      <c r="I85" s="38"/>
      <c r="J85" s="38"/>
      <c r="K85"/>
    </row>
    <row r="86" spans="1:11" x14ac:dyDescent="0.25">
      <c r="A86" s="76"/>
      <c r="B86" s="35">
        <v>45961</v>
      </c>
      <c r="C86" s="36">
        <f t="shared" si="4"/>
        <v>31</v>
      </c>
      <c r="D86" s="37"/>
      <c r="E86" s="38">
        <f t="shared" si="5"/>
        <v>941.176470588234</v>
      </c>
      <c r="F86" s="38"/>
      <c r="G86" s="38"/>
      <c r="H86" s="38"/>
      <c r="I86" s="38"/>
      <c r="J86" s="38"/>
      <c r="K86"/>
    </row>
    <row r="87" spans="1:11" x14ac:dyDescent="0.25">
      <c r="A87" s="76"/>
      <c r="B87" s="35">
        <v>45991</v>
      </c>
      <c r="C87" s="36">
        <f t="shared" si="4"/>
        <v>30</v>
      </c>
      <c r="D87" s="37"/>
      <c r="E87" s="38">
        <f t="shared" si="5"/>
        <v>941.176470588234</v>
      </c>
      <c r="F87" s="38">
        <f>D$3/17</f>
        <v>235.29411764705881</v>
      </c>
      <c r="G87" s="38">
        <f>E87*D$9+D87*D$8</f>
        <v>0</v>
      </c>
      <c r="H87" s="38">
        <f>E87*J$8*(B87-B84)/360</f>
        <v>0</v>
      </c>
      <c r="I87" s="38">
        <f>SUM(G87:H87)</f>
        <v>0</v>
      </c>
      <c r="J87" s="38"/>
      <c r="K87"/>
    </row>
    <row r="88" spans="1:11" ht="15.75" thickBot="1" x14ac:dyDescent="0.3">
      <c r="A88" s="77"/>
      <c r="B88" s="39">
        <v>46022</v>
      </c>
      <c r="C88" s="40">
        <f t="shared" si="4"/>
        <v>31</v>
      </c>
      <c r="D88" s="29"/>
      <c r="E88" s="41">
        <f t="shared" si="5"/>
        <v>705.88235294117521</v>
      </c>
      <c r="F88" s="41"/>
      <c r="G88" s="41"/>
      <c r="H88" s="41"/>
      <c r="I88" s="41"/>
      <c r="J88" s="41">
        <f>SUM(G77:H88)</f>
        <v>0</v>
      </c>
      <c r="K88"/>
    </row>
    <row r="89" spans="1:11" ht="15.75" thickBot="1" x14ac:dyDescent="0.3">
      <c r="A89" s="75">
        <v>2026</v>
      </c>
      <c r="B89" s="42">
        <v>46053</v>
      </c>
      <c r="C89" s="43">
        <f t="shared" si="4"/>
        <v>31</v>
      </c>
      <c r="D89" s="44"/>
      <c r="E89" s="45">
        <f t="shared" si="5"/>
        <v>705.88235294117521</v>
      </c>
      <c r="F89" s="45"/>
      <c r="G89" s="45"/>
      <c r="H89" s="45"/>
      <c r="I89" s="45"/>
      <c r="J89" s="41">
        <v>0</v>
      </c>
      <c r="K89"/>
    </row>
    <row r="90" spans="1:11" ht="15.75" thickBot="1" x14ac:dyDescent="0.3">
      <c r="A90" s="76"/>
      <c r="B90" s="35">
        <v>46080</v>
      </c>
      <c r="C90" s="36">
        <f t="shared" si="4"/>
        <v>27</v>
      </c>
      <c r="D90" s="37"/>
      <c r="E90" s="38">
        <f t="shared" si="5"/>
        <v>705.88235294117521</v>
      </c>
      <c r="F90" s="38">
        <f>D$3/17</f>
        <v>235.29411764705881</v>
      </c>
      <c r="G90" s="38">
        <f>E90*D$9+D90*D$8</f>
        <v>0</v>
      </c>
      <c r="H90" s="38">
        <f>E90*J$8*(B90-B87)/360</f>
        <v>0</v>
      </c>
      <c r="I90" s="38">
        <f>SUM(G90:H90)</f>
        <v>0</v>
      </c>
      <c r="J90" s="41">
        <v>0</v>
      </c>
      <c r="K90"/>
    </row>
    <row r="91" spans="1:11" ht="15.75" thickBot="1" x14ac:dyDescent="0.3">
      <c r="A91" s="76"/>
      <c r="B91" s="35">
        <v>46112</v>
      </c>
      <c r="C91" s="36">
        <f t="shared" si="4"/>
        <v>32</v>
      </c>
      <c r="D91" s="37"/>
      <c r="E91" s="38">
        <f t="shared" si="5"/>
        <v>470.58823529411643</v>
      </c>
      <c r="F91" s="38">
        <v>0</v>
      </c>
      <c r="G91" s="38">
        <v>0</v>
      </c>
      <c r="H91" s="38">
        <v>0</v>
      </c>
      <c r="I91" s="38">
        <v>0</v>
      </c>
      <c r="J91" s="41">
        <v>0</v>
      </c>
      <c r="K91"/>
    </row>
    <row r="92" spans="1:11" ht="15.75" thickBot="1" x14ac:dyDescent="0.3">
      <c r="A92" s="76"/>
      <c r="B92" s="35">
        <v>46142</v>
      </c>
      <c r="C92" s="36">
        <f t="shared" si="4"/>
        <v>30</v>
      </c>
      <c r="D92" s="37"/>
      <c r="E92" s="38">
        <f t="shared" si="5"/>
        <v>470.58823529411643</v>
      </c>
      <c r="F92" s="38">
        <v>0</v>
      </c>
      <c r="G92" s="38">
        <v>0</v>
      </c>
      <c r="H92" s="38">
        <v>0</v>
      </c>
      <c r="I92" s="38">
        <v>0</v>
      </c>
      <c r="J92" s="41">
        <v>0</v>
      </c>
      <c r="K92"/>
    </row>
    <row r="93" spans="1:11" ht="15.75" thickBot="1" x14ac:dyDescent="0.3">
      <c r="A93" s="76"/>
      <c r="B93" s="35">
        <v>46173</v>
      </c>
      <c r="C93" s="36">
        <f t="shared" si="4"/>
        <v>31</v>
      </c>
      <c r="D93" s="37"/>
      <c r="E93" s="38">
        <f t="shared" si="5"/>
        <v>470.58823529411643</v>
      </c>
      <c r="F93" s="38">
        <f t="shared" ref="F93:F96" si="6">D$3/17</f>
        <v>235.29411764705881</v>
      </c>
      <c r="G93" s="38">
        <f t="shared" ref="G93:G96" si="7">E93*D$9+D93*D$8</f>
        <v>0</v>
      </c>
      <c r="H93" s="38">
        <f t="shared" ref="H93:H96" si="8">E93*J$8*(B93-B90)/360</f>
        <v>0</v>
      </c>
      <c r="I93" s="38">
        <f t="shared" ref="I93:I96" si="9">SUM(G93:H93)</f>
        <v>0</v>
      </c>
      <c r="J93" s="41">
        <v>0</v>
      </c>
      <c r="K93"/>
    </row>
    <row r="94" spans="1:11" x14ac:dyDescent="0.25">
      <c r="A94" s="76"/>
      <c r="B94" s="35">
        <v>46203</v>
      </c>
      <c r="C94" s="36">
        <f t="shared" si="4"/>
        <v>30</v>
      </c>
      <c r="D94" s="37"/>
      <c r="E94" s="38">
        <f t="shared" si="5"/>
        <v>235.29411764705762</v>
      </c>
      <c r="F94" s="38">
        <v>0</v>
      </c>
      <c r="G94" s="38">
        <v>0</v>
      </c>
      <c r="H94" s="38">
        <v>0</v>
      </c>
      <c r="I94" s="38">
        <f t="shared" si="9"/>
        <v>0</v>
      </c>
      <c r="J94" s="38"/>
      <c r="K94"/>
    </row>
    <row r="95" spans="1:11" x14ac:dyDescent="0.25">
      <c r="A95" s="76"/>
      <c r="B95" s="35">
        <v>46234</v>
      </c>
      <c r="C95" s="36">
        <f t="shared" si="4"/>
        <v>31</v>
      </c>
      <c r="D95" s="37"/>
      <c r="E95" s="38">
        <f t="shared" si="5"/>
        <v>235.29411764705762</v>
      </c>
      <c r="F95" s="38">
        <v>0</v>
      </c>
      <c r="G95" s="38">
        <v>0</v>
      </c>
      <c r="H95" s="38">
        <v>0</v>
      </c>
      <c r="I95" s="38">
        <f t="shared" si="9"/>
        <v>0</v>
      </c>
      <c r="J95" s="38"/>
      <c r="K95"/>
    </row>
    <row r="96" spans="1:11" x14ac:dyDescent="0.25">
      <c r="A96" s="76"/>
      <c r="B96" s="35">
        <v>46265</v>
      </c>
      <c r="C96" s="36">
        <f t="shared" si="4"/>
        <v>31</v>
      </c>
      <c r="D96" s="37"/>
      <c r="E96" s="38">
        <f t="shared" si="5"/>
        <v>235.29411764705762</v>
      </c>
      <c r="F96" s="38">
        <f t="shared" si="6"/>
        <v>235.29411764705881</v>
      </c>
      <c r="G96" s="38">
        <f t="shared" si="7"/>
        <v>0</v>
      </c>
      <c r="H96" s="38">
        <f t="shared" si="8"/>
        <v>0</v>
      </c>
      <c r="I96" s="38">
        <f t="shared" si="9"/>
        <v>0</v>
      </c>
      <c r="J96" s="38"/>
      <c r="K96"/>
    </row>
    <row r="97" spans="1:11" x14ac:dyDescent="0.25">
      <c r="A97" s="76"/>
      <c r="B97" s="35">
        <v>46295</v>
      </c>
      <c r="C97" s="36">
        <f t="shared" si="4"/>
        <v>30</v>
      </c>
      <c r="D97" s="37"/>
      <c r="E97" s="38">
        <f t="shared" si="5"/>
        <v>-1.1937117960769683E-12</v>
      </c>
      <c r="F97" s="38"/>
      <c r="G97" s="38"/>
      <c r="H97" s="38"/>
      <c r="I97" s="38"/>
      <c r="J97" s="38"/>
      <c r="K97"/>
    </row>
    <row r="98" spans="1:11" x14ac:dyDescent="0.25">
      <c r="A98" s="76"/>
      <c r="B98" s="35">
        <v>46326</v>
      </c>
      <c r="C98" s="36">
        <f t="shared" si="4"/>
        <v>31</v>
      </c>
      <c r="D98" s="37"/>
      <c r="E98" s="38">
        <f t="shared" si="5"/>
        <v>-1.1937117960769683E-12</v>
      </c>
      <c r="F98" s="38"/>
      <c r="G98" s="38"/>
      <c r="H98" s="38"/>
      <c r="I98" s="38"/>
      <c r="J98" s="38"/>
      <c r="K98"/>
    </row>
    <row r="99" spans="1:11" x14ac:dyDescent="0.25">
      <c r="A99" s="76"/>
      <c r="B99" s="35">
        <v>46356</v>
      </c>
      <c r="C99" s="36">
        <f t="shared" si="4"/>
        <v>30</v>
      </c>
      <c r="D99" s="37"/>
      <c r="E99" s="38">
        <f t="shared" si="5"/>
        <v>-1.1937117960769683E-12</v>
      </c>
      <c r="F99" s="38"/>
      <c r="G99" s="38"/>
      <c r="H99" s="38"/>
      <c r="I99" s="38"/>
      <c r="J99" s="38"/>
      <c r="K99"/>
    </row>
    <row r="100" spans="1:11" ht="15.75" thickBot="1" x14ac:dyDescent="0.3">
      <c r="A100" s="77"/>
      <c r="B100" s="39">
        <v>46387</v>
      </c>
      <c r="C100" s="40">
        <f t="shared" si="4"/>
        <v>31</v>
      </c>
      <c r="D100" s="29"/>
      <c r="E100" s="41">
        <f t="shared" si="5"/>
        <v>-1.1937117960769683E-12</v>
      </c>
      <c r="F100" s="41"/>
      <c r="G100" s="41"/>
      <c r="H100" s="41"/>
      <c r="I100" s="41"/>
      <c r="J100" s="41">
        <f>SUM(G89:H100)</f>
        <v>0</v>
      </c>
      <c r="K100"/>
    </row>
    <row r="101" spans="1:11" x14ac:dyDescent="0.25">
      <c r="A101" s="64"/>
      <c r="B101" s="64"/>
      <c r="C101" s="64"/>
      <c r="D101" s="64"/>
      <c r="E101" s="64"/>
      <c r="F101" s="93">
        <f>SUM(F45:F100)</f>
        <v>4000.0000000000014</v>
      </c>
      <c r="G101" s="93">
        <f>SUM(G36:G100)</f>
        <v>0</v>
      </c>
      <c r="H101" s="93">
        <f>SUM(H36:H100)</f>
        <v>0</v>
      </c>
      <c r="I101" s="93">
        <f>G101+H101</f>
        <v>0</v>
      </c>
      <c r="J101" s="64"/>
      <c r="K101" s="64"/>
    </row>
    <row r="102" spans="1:1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7"/>
      <c r="K102" s="64"/>
    </row>
    <row r="103" spans="1:1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8"/>
      <c r="K103" s="64"/>
    </row>
    <row r="104" spans="1:1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1:1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</row>
    <row r="107" spans="1:1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</row>
    <row r="108" spans="1:11" ht="15.75" x14ac:dyDescent="0.25">
      <c r="A108" s="64"/>
      <c r="B108" s="64"/>
      <c r="C108" s="64"/>
      <c r="D108" s="64"/>
      <c r="E108" s="64"/>
      <c r="F108" s="64"/>
      <c r="G108" s="64"/>
      <c r="H108" s="64"/>
      <c r="I108" s="69"/>
      <c r="J108" s="64"/>
      <c r="K108" s="64"/>
    </row>
    <row r="109" spans="1:1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</row>
    <row r="110" spans="1:1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1:1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1:1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1:1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</row>
    <row r="114" spans="1:1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</row>
    <row r="115" spans="1:1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</row>
    <row r="116" spans="1:1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1:1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</row>
    <row r="118" spans="1:1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1:1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1:1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1:1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1:1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1:1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1:1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</row>
    <row r="125" spans="1:1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1:1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1:1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1:1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1:1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</row>
    <row r="131" spans="1:1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</row>
    <row r="132" spans="1:1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</row>
    <row r="133" spans="1:1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1:1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1:1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1:1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</row>
    <row r="137" spans="1:1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1:1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1:1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1:1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1:1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</row>
    <row r="144" spans="1:1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</row>
    <row r="145" spans="1:1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</row>
    <row r="146" spans="1:1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47" spans="1:1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</row>
    <row r="148" spans="1:1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</row>
    <row r="149" spans="1:1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1:1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</row>
    <row r="151" spans="1:1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</row>
    <row r="152" spans="1:1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</row>
    <row r="154" spans="1:1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</row>
    <row r="155" spans="1:1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1:1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1:1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</row>
    <row r="158" spans="1:1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</sheetData>
  <mergeCells count="2">
    <mergeCell ref="C1:I1"/>
    <mergeCell ref="E12:F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35" zoomScale="115" zoomScaleNormal="115" workbookViewId="0">
      <selection activeCell="F11" sqref="F11"/>
    </sheetView>
  </sheetViews>
  <sheetFormatPr defaultRowHeight="15" x14ac:dyDescent="0.25"/>
  <cols>
    <col min="1" max="1" width="6.28515625" style="7" bestFit="1" customWidth="1"/>
    <col min="2" max="2" width="8" style="7" customWidth="1"/>
    <col min="3" max="3" width="8.42578125" style="46" bestFit="1" customWidth="1"/>
    <col min="4" max="4" width="8.28515625" style="47" bestFit="1" customWidth="1"/>
    <col min="5" max="5" width="8" style="48" customWidth="1"/>
    <col min="6" max="6" width="8.5703125" style="7" customWidth="1"/>
    <col min="7" max="7" width="6.85546875" style="7" bestFit="1" customWidth="1"/>
    <col min="8" max="8" width="8.140625" style="7" customWidth="1"/>
    <col min="9" max="9" width="9.85546875" style="7" bestFit="1" customWidth="1"/>
    <col min="10" max="10" width="10.28515625" style="7" bestFit="1" customWidth="1"/>
  </cols>
  <sheetData>
    <row r="1" spans="1:10" s="3" customFormat="1" ht="16.5" x14ac:dyDescent="0.3">
      <c r="A1" s="7"/>
      <c r="B1" s="7"/>
      <c r="C1" s="94" t="s">
        <v>29</v>
      </c>
      <c r="D1" s="94"/>
      <c r="E1" s="94"/>
      <c r="F1" s="94"/>
      <c r="G1" s="94"/>
      <c r="H1" s="94"/>
      <c r="I1" s="94"/>
      <c r="J1" s="7"/>
    </row>
    <row r="2" spans="1:10" s="3" customFormat="1" ht="14.25" thickBot="1" x14ac:dyDescent="0.3">
      <c r="A2" s="59" t="s">
        <v>30</v>
      </c>
      <c r="B2" s="60"/>
      <c r="C2" s="61"/>
      <c r="D2" s="61"/>
      <c r="E2" s="61"/>
      <c r="F2" s="61"/>
      <c r="G2" s="61"/>
      <c r="H2" s="61"/>
      <c r="I2" s="61"/>
      <c r="J2" s="1" t="s">
        <v>0</v>
      </c>
    </row>
    <row r="3" spans="1:10" ht="15.75" thickBot="1" x14ac:dyDescent="0.3">
      <c r="A3" s="4"/>
      <c r="B3" s="5"/>
      <c r="C3" s="78" t="s">
        <v>1</v>
      </c>
      <c r="D3" s="91">
        <v>2000</v>
      </c>
      <c r="E3" s="6"/>
      <c r="F3" s="5"/>
      <c r="G3" s="79"/>
      <c r="H3" s="79"/>
      <c r="I3" s="85" t="s">
        <v>3</v>
      </c>
      <c r="J3" s="86" t="s">
        <v>28</v>
      </c>
    </row>
    <row r="4" spans="1:10" x14ac:dyDescent="0.25">
      <c r="A4" s="8"/>
      <c r="B4" s="9"/>
      <c r="C4" s="10" t="s">
        <v>2</v>
      </c>
      <c r="D4" s="9">
        <v>1</v>
      </c>
      <c r="E4" s="11" t="s">
        <v>3</v>
      </c>
      <c r="F4" s="9"/>
      <c r="G4" s="9"/>
      <c r="H4" s="9"/>
      <c r="I4" s="80">
        <v>2018</v>
      </c>
      <c r="J4" s="81">
        <v>20591.560000000001</v>
      </c>
    </row>
    <row r="5" spans="1:10" x14ac:dyDescent="0.25">
      <c r="A5" s="12"/>
      <c r="B5" s="9"/>
      <c r="C5" s="10" t="s">
        <v>4</v>
      </c>
      <c r="D5" s="9">
        <v>1</v>
      </c>
      <c r="E5" s="11" t="s">
        <v>5</v>
      </c>
      <c r="F5" s="9"/>
      <c r="G5" s="9"/>
      <c r="H5" s="9"/>
      <c r="I5" s="82">
        <v>2019</v>
      </c>
      <c r="J5" s="81">
        <v>20282.97</v>
      </c>
    </row>
    <row r="6" spans="1:10" x14ac:dyDescent="0.25">
      <c r="A6" s="12"/>
      <c r="B6" s="9"/>
      <c r="C6" s="10" t="s">
        <v>6</v>
      </c>
      <c r="D6" s="10">
        <v>5</v>
      </c>
      <c r="E6" s="9" t="s">
        <v>5</v>
      </c>
      <c r="F6" s="9"/>
      <c r="G6" s="9"/>
      <c r="H6" s="9"/>
      <c r="I6" s="82">
        <v>2020</v>
      </c>
      <c r="J6" s="81">
        <v>21188.93</v>
      </c>
    </row>
    <row r="7" spans="1:10" ht="15.75" thickBot="1" x14ac:dyDescent="0.3">
      <c r="A7" s="13"/>
      <c r="B7" s="9"/>
      <c r="C7" s="10" t="s">
        <v>8</v>
      </c>
      <c r="D7" s="58">
        <v>3.4500000000000003E-2</v>
      </c>
      <c r="E7" s="14" t="s">
        <v>9</v>
      </c>
      <c r="F7" s="15"/>
      <c r="G7" s="9"/>
      <c r="H7" s="9"/>
      <c r="I7" s="83" t="s">
        <v>7</v>
      </c>
      <c r="J7" s="84">
        <f>SUM(J4:J6)/3</f>
        <v>20687.82</v>
      </c>
    </row>
    <row r="8" spans="1:10" ht="15.75" thickBot="1" x14ac:dyDescent="0.3">
      <c r="A8" s="13"/>
      <c r="B8" s="9"/>
      <c r="C8" s="10" t="s">
        <v>10</v>
      </c>
      <c r="D8" s="58">
        <v>1E-3</v>
      </c>
      <c r="E8" s="14"/>
      <c r="F8" s="17"/>
      <c r="G8" s="88"/>
      <c r="H8" s="89" t="s">
        <v>31</v>
      </c>
      <c r="I8" s="90">
        <v>1.67E-2</v>
      </c>
      <c r="J8" s="16">
        <f>D7+I8</f>
        <v>5.1200000000000002E-2</v>
      </c>
    </row>
    <row r="9" spans="1:10" x14ac:dyDescent="0.25">
      <c r="A9" s="13"/>
      <c r="B9" s="9"/>
      <c r="C9" s="10" t="s">
        <v>11</v>
      </c>
      <c r="D9" s="58">
        <v>0</v>
      </c>
      <c r="E9" s="62"/>
      <c r="F9" s="18"/>
      <c r="G9" s="19"/>
      <c r="H9" s="9"/>
      <c r="I9" s="9"/>
      <c r="J9" s="20"/>
    </row>
    <row r="10" spans="1:10" ht="15.75" thickBot="1" x14ac:dyDescent="0.3">
      <c r="A10" s="21"/>
      <c r="B10" s="22"/>
      <c r="C10" s="23" t="s">
        <v>32</v>
      </c>
      <c r="D10" s="92">
        <v>100</v>
      </c>
      <c r="E10" s="63" t="s">
        <v>12</v>
      </c>
      <c r="F10" s="24"/>
      <c r="G10" s="25"/>
      <c r="H10" s="22"/>
      <c r="I10" s="22"/>
      <c r="J10" s="26"/>
    </row>
    <row r="11" spans="1:10" ht="15.75" thickBot="1" x14ac:dyDescent="0.3">
      <c r="A11" s="27"/>
      <c r="B11" s="28"/>
      <c r="C11" s="11"/>
      <c r="D11" s="10"/>
      <c r="E11" s="9"/>
      <c r="F11" s="10"/>
      <c r="G11" s="65"/>
      <c r="H11" s="62"/>
      <c r="I11" s="18"/>
      <c r="J11" s="19"/>
    </row>
    <row r="12" spans="1:10" x14ac:dyDescent="0.25">
      <c r="A12" s="54" t="s">
        <v>13</v>
      </c>
      <c r="B12" s="55" t="s">
        <v>14</v>
      </c>
      <c r="C12" s="55" t="s">
        <v>15</v>
      </c>
      <c r="D12" s="56" t="s">
        <v>16</v>
      </c>
      <c r="E12" s="95" t="s">
        <v>17</v>
      </c>
      <c r="F12" s="96"/>
      <c r="G12" s="64"/>
      <c r="H12" s="64"/>
      <c r="I12" s="64"/>
      <c r="J12" s="64"/>
    </row>
    <row r="13" spans="1:10" ht="15.75" thickBot="1" x14ac:dyDescent="0.3">
      <c r="A13" s="57" t="s">
        <v>18</v>
      </c>
      <c r="B13" s="50">
        <v>2000</v>
      </c>
      <c r="C13" s="51">
        <f>SUM(G16:G100)</f>
        <v>4.0999999999999996</v>
      </c>
      <c r="D13" s="52">
        <f>SUM(H16:H100)</f>
        <v>259.8818300653594</v>
      </c>
      <c r="E13" s="53">
        <f>C13+D13</f>
        <v>263.98183006535942</v>
      </c>
      <c r="F13" s="66"/>
      <c r="G13" s="64"/>
      <c r="H13" s="64"/>
      <c r="I13" s="64"/>
      <c r="J13" s="64"/>
    </row>
    <row r="14" spans="1:10" ht="15.75" thickBot="1" x14ac:dyDescent="0.3">
      <c r="A14" s="27"/>
      <c r="B14" s="28"/>
      <c r="C14" s="11"/>
      <c r="D14" s="10"/>
      <c r="E14" s="9"/>
      <c r="F14" s="10"/>
      <c r="G14" s="65"/>
      <c r="H14" s="62"/>
      <c r="I14" s="18"/>
      <c r="J14" s="19"/>
    </row>
    <row r="15" spans="1:10" ht="24.75" customHeight="1" thickBot="1" x14ac:dyDescent="0.3">
      <c r="A15" s="30" t="s">
        <v>3</v>
      </c>
      <c r="B15" s="31" t="s">
        <v>19</v>
      </c>
      <c r="C15" s="32" t="s">
        <v>20</v>
      </c>
      <c r="D15" s="32" t="s">
        <v>21</v>
      </c>
      <c r="E15" s="33" t="s">
        <v>22</v>
      </c>
      <c r="F15" s="34" t="s">
        <v>23</v>
      </c>
      <c r="G15" s="33" t="s">
        <v>24</v>
      </c>
      <c r="H15" s="33" t="s">
        <v>25</v>
      </c>
      <c r="I15" s="33" t="s">
        <v>26</v>
      </c>
      <c r="J15" s="33" t="s">
        <v>27</v>
      </c>
    </row>
    <row r="16" spans="1:10" hidden="1" x14ac:dyDescent="0.25">
      <c r="A16" s="74">
        <v>2012</v>
      </c>
      <c r="B16" s="70">
        <v>41274</v>
      </c>
      <c r="C16" s="71"/>
      <c r="D16" s="72"/>
      <c r="E16" s="73"/>
      <c r="F16" s="73"/>
      <c r="G16" s="73"/>
      <c r="H16" s="73"/>
      <c r="I16" s="73"/>
      <c r="J16" s="73"/>
    </row>
    <row r="17" spans="1:10" hidden="1" x14ac:dyDescent="0.25">
      <c r="A17" s="75">
        <v>2013</v>
      </c>
      <c r="B17" s="42">
        <v>41305</v>
      </c>
      <c r="C17" s="43">
        <f>B17-B16</f>
        <v>31</v>
      </c>
      <c r="D17" s="44"/>
      <c r="E17" s="45">
        <f>E16-F16+D16</f>
        <v>0</v>
      </c>
      <c r="F17" s="45"/>
      <c r="G17" s="45"/>
      <c r="H17" s="45"/>
      <c r="I17" s="45"/>
      <c r="J17" s="45"/>
    </row>
    <row r="18" spans="1:10" hidden="1" x14ac:dyDescent="0.25">
      <c r="A18" s="76"/>
      <c r="B18" s="35">
        <v>41332</v>
      </c>
      <c r="C18" s="36">
        <f t="shared" ref="C18:C81" si="0">B18-B17</f>
        <v>27</v>
      </c>
      <c r="D18" s="37"/>
      <c r="E18" s="38">
        <f>E17-F17+D17</f>
        <v>0</v>
      </c>
      <c r="F18" s="38"/>
      <c r="G18" s="38"/>
      <c r="H18" s="38"/>
      <c r="I18" s="38"/>
      <c r="J18" s="38"/>
    </row>
    <row r="19" spans="1:10" hidden="1" x14ac:dyDescent="0.25">
      <c r="A19" s="76"/>
      <c r="B19" s="35">
        <v>41364</v>
      </c>
      <c r="C19" s="36">
        <f t="shared" si="0"/>
        <v>32</v>
      </c>
      <c r="D19" s="37"/>
      <c r="E19" s="38">
        <f t="shared" ref="E19:E82" si="1">E18-F18+D18</f>
        <v>0</v>
      </c>
      <c r="F19" s="38"/>
      <c r="G19" s="38"/>
      <c r="H19" s="38"/>
      <c r="I19" s="38"/>
      <c r="J19" s="38"/>
    </row>
    <row r="20" spans="1:10" hidden="1" x14ac:dyDescent="0.25">
      <c r="A20" s="76"/>
      <c r="B20" s="35">
        <v>41394</v>
      </c>
      <c r="C20" s="36">
        <f t="shared" si="0"/>
        <v>30</v>
      </c>
      <c r="D20" s="37"/>
      <c r="E20" s="38">
        <f t="shared" si="1"/>
        <v>0</v>
      </c>
      <c r="F20" s="38"/>
      <c r="G20" s="38"/>
      <c r="H20" s="38"/>
      <c r="I20" s="38"/>
      <c r="J20" s="38"/>
    </row>
    <row r="21" spans="1:10" hidden="1" x14ac:dyDescent="0.25">
      <c r="A21" s="76"/>
      <c r="B21" s="35">
        <v>41425</v>
      </c>
      <c r="C21" s="36">
        <f t="shared" si="0"/>
        <v>31</v>
      </c>
      <c r="D21" s="37"/>
      <c r="E21" s="38">
        <f t="shared" si="1"/>
        <v>0</v>
      </c>
      <c r="F21" s="38"/>
      <c r="G21" s="38"/>
      <c r="H21" s="38"/>
      <c r="I21" s="38"/>
      <c r="J21" s="38"/>
    </row>
    <row r="22" spans="1:10" hidden="1" x14ac:dyDescent="0.25">
      <c r="A22" s="76"/>
      <c r="B22" s="35">
        <v>41455</v>
      </c>
      <c r="C22" s="36">
        <f t="shared" si="0"/>
        <v>30</v>
      </c>
      <c r="D22" s="37"/>
      <c r="E22" s="38">
        <f t="shared" si="1"/>
        <v>0</v>
      </c>
      <c r="F22" s="38"/>
      <c r="G22" s="38"/>
      <c r="H22" s="38"/>
      <c r="I22" s="38"/>
      <c r="J22" s="38"/>
    </row>
    <row r="23" spans="1:10" hidden="1" x14ac:dyDescent="0.25">
      <c r="A23" s="76"/>
      <c r="B23" s="35">
        <v>41486</v>
      </c>
      <c r="C23" s="36">
        <f t="shared" si="0"/>
        <v>31</v>
      </c>
      <c r="D23" s="37"/>
      <c r="E23" s="38">
        <f t="shared" si="1"/>
        <v>0</v>
      </c>
      <c r="F23" s="37"/>
      <c r="G23" s="38"/>
      <c r="H23" s="38"/>
      <c r="I23" s="38"/>
      <c r="J23" s="38"/>
    </row>
    <row r="24" spans="1:10" hidden="1" x14ac:dyDescent="0.25">
      <c r="A24" s="76"/>
      <c r="B24" s="35">
        <v>41517</v>
      </c>
      <c r="C24" s="36">
        <f t="shared" si="0"/>
        <v>31</v>
      </c>
      <c r="D24" s="37"/>
      <c r="E24" s="38">
        <f t="shared" si="1"/>
        <v>0</v>
      </c>
      <c r="F24" s="38"/>
      <c r="G24" s="38"/>
      <c r="H24" s="38"/>
      <c r="I24" s="38"/>
      <c r="J24" s="38"/>
    </row>
    <row r="25" spans="1:10" hidden="1" x14ac:dyDescent="0.25">
      <c r="A25" s="76"/>
      <c r="B25" s="35">
        <v>41547</v>
      </c>
      <c r="C25" s="36">
        <f t="shared" si="0"/>
        <v>30</v>
      </c>
      <c r="D25" s="37"/>
      <c r="E25" s="38">
        <f t="shared" si="1"/>
        <v>0</v>
      </c>
      <c r="F25" s="38"/>
      <c r="G25" s="38"/>
      <c r="H25" s="38"/>
      <c r="I25" s="38"/>
      <c r="J25" s="38"/>
    </row>
    <row r="26" spans="1:10" hidden="1" x14ac:dyDescent="0.25">
      <c r="A26" s="76"/>
      <c r="B26" s="35">
        <v>41578</v>
      </c>
      <c r="C26" s="36">
        <f t="shared" si="0"/>
        <v>31</v>
      </c>
      <c r="D26" s="37"/>
      <c r="E26" s="38">
        <f t="shared" si="1"/>
        <v>0</v>
      </c>
      <c r="F26" s="38"/>
      <c r="G26" s="38"/>
      <c r="H26" s="38"/>
      <c r="I26" s="38"/>
      <c r="J26" s="38"/>
    </row>
    <row r="27" spans="1:10" hidden="1" x14ac:dyDescent="0.25">
      <c r="A27" s="76"/>
      <c r="B27" s="35">
        <v>41608</v>
      </c>
      <c r="C27" s="36">
        <f t="shared" si="0"/>
        <v>30</v>
      </c>
      <c r="D27" s="37"/>
      <c r="E27" s="38">
        <f t="shared" si="1"/>
        <v>0</v>
      </c>
      <c r="F27" s="38"/>
      <c r="G27" s="38"/>
      <c r="H27" s="38"/>
      <c r="I27" s="38"/>
      <c r="J27" s="38"/>
    </row>
    <row r="28" spans="1:10" ht="31.5" hidden="1" customHeight="1" thickBot="1" x14ac:dyDescent="0.3">
      <c r="A28" s="77"/>
      <c r="B28" s="39">
        <v>44196</v>
      </c>
      <c r="C28" s="40">
        <f t="shared" si="0"/>
        <v>2588</v>
      </c>
      <c r="D28" s="29"/>
      <c r="E28" s="41">
        <f t="shared" si="1"/>
        <v>0</v>
      </c>
      <c r="F28" s="41"/>
      <c r="G28" s="41"/>
      <c r="H28" s="41"/>
      <c r="I28" s="41"/>
      <c r="J28" s="41"/>
    </row>
    <row r="29" spans="1:10" x14ac:dyDescent="0.25">
      <c r="A29" s="75">
        <v>2021</v>
      </c>
      <c r="B29" s="42">
        <v>44227</v>
      </c>
      <c r="C29" s="43">
        <f t="shared" si="0"/>
        <v>31</v>
      </c>
      <c r="D29" s="44"/>
      <c r="E29" s="45">
        <f t="shared" si="1"/>
        <v>0</v>
      </c>
      <c r="F29" s="45"/>
      <c r="G29" s="45"/>
      <c r="H29" s="45"/>
      <c r="I29" s="45"/>
      <c r="J29" s="45"/>
    </row>
    <row r="30" spans="1:10" x14ac:dyDescent="0.25">
      <c r="A30" s="76"/>
      <c r="B30" s="35">
        <v>44254</v>
      </c>
      <c r="C30" s="36">
        <f t="shared" si="0"/>
        <v>27</v>
      </c>
      <c r="D30" s="37"/>
      <c r="E30" s="38">
        <f t="shared" si="1"/>
        <v>0</v>
      </c>
      <c r="F30" s="38"/>
      <c r="G30" s="38"/>
      <c r="H30" s="38"/>
      <c r="I30" s="38"/>
      <c r="J30" s="38"/>
    </row>
    <row r="31" spans="1:10" x14ac:dyDescent="0.25">
      <c r="A31" s="76"/>
      <c r="B31" s="35">
        <v>44286</v>
      </c>
      <c r="C31" s="36">
        <f t="shared" si="0"/>
        <v>32</v>
      </c>
      <c r="D31" s="37"/>
      <c r="E31" s="38">
        <f t="shared" si="1"/>
        <v>0</v>
      </c>
      <c r="F31" s="38"/>
      <c r="G31" s="38"/>
      <c r="H31" s="38"/>
      <c r="I31" s="38"/>
      <c r="J31" s="38"/>
    </row>
    <row r="32" spans="1:10" x14ac:dyDescent="0.25">
      <c r="A32" s="76"/>
      <c r="B32" s="35">
        <v>44316</v>
      </c>
      <c r="C32" s="36">
        <f t="shared" si="0"/>
        <v>30</v>
      </c>
      <c r="D32" s="37"/>
      <c r="E32" s="38">
        <f t="shared" si="1"/>
        <v>0</v>
      </c>
      <c r="F32" s="38"/>
      <c r="G32" s="38"/>
      <c r="H32" s="38"/>
      <c r="I32" s="38"/>
      <c r="J32" s="38"/>
    </row>
    <row r="33" spans="1:10" x14ac:dyDescent="0.25">
      <c r="A33" s="76"/>
      <c r="B33" s="35">
        <v>44347</v>
      </c>
      <c r="C33" s="36">
        <f t="shared" si="0"/>
        <v>31</v>
      </c>
      <c r="D33" s="37">
        <v>2000</v>
      </c>
      <c r="E33" s="38">
        <f t="shared" si="1"/>
        <v>0</v>
      </c>
      <c r="F33" s="38"/>
      <c r="G33" s="38">
        <f>D33*D$9+D33*D$8+D$10/1000</f>
        <v>2.1</v>
      </c>
      <c r="H33" s="38">
        <f>D33*J$8*(1)/360</f>
        <v>0.28444444444444444</v>
      </c>
      <c r="I33" s="38">
        <f>SUM(G33:H33)</f>
        <v>2.3844444444444446</v>
      </c>
      <c r="J33" s="38"/>
    </row>
    <row r="34" spans="1:10" x14ac:dyDescent="0.25">
      <c r="A34" s="76"/>
      <c r="B34" s="35">
        <v>44377</v>
      </c>
      <c r="C34" s="36">
        <f t="shared" si="0"/>
        <v>30</v>
      </c>
      <c r="D34" s="37"/>
      <c r="E34" s="38">
        <f t="shared" si="1"/>
        <v>2000</v>
      </c>
      <c r="F34" s="38"/>
      <c r="G34" s="38"/>
      <c r="H34" s="38"/>
      <c r="I34" s="38"/>
      <c r="J34" s="38"/>
    </row>
    <row r="35" spans="1:10" x14ac:dyDescent="0.25">
      <c r="A35" s="76"/>
      <c r="B35" s="35">
        <v>44408</v>
      </c>
      <c r="C35" s="36">
        <f t="shared" si="0"/>
        <v>31</v>
      </c>
      <c r="D35" s="37"/>
      <c r="E35" s="38">
        <f t="shared" si="1"/>
        <v>2000</v>
      </c>
      <c r="F35" s="37"/>
      <c r="G35" s="38"/>
      <c r="H35" s="38"/>
      <c r="I35" s="38"/>
      <c r="J35" s="38"/>
    </row>
    <row r="36" spans="1:10" x14ac:dyDescent="0.25">
      <c r="A36" s="76"/>
      <c r="B36" s="35">
        <v>44439</v>
      </c>
      <c r="C36" s="36">
        <f t="shared" si="0"/>
        <v>31</v>
      </c>
      <c r="D36" s="37"/>
      <c r="E36" s="38">
        <f t="shared" si="1"/>
        <v>2000</v>
      </c>
      <c r="F36" s="38">
        <v>2000</v>
      </c>
      <c r="G36" s="38">
        <f>D36*D$9+D36*D$8</f>
        <v>0</v>
      </c>
      <c r="H36" s="38">
        <f>D36*J$8*(1)/360</f>
        <v>0</v>
      </c>
      <c r="I36" s="38">
        <f>SUM(G36:H36)</f>
        <v>0</v>
      </c>
      <c r="J36" s="38"/>
    </row>
    <row r="37" spans="1:10" x14ac:dyDescent="0.25">
      <c r="A37" s="76"/>
      <c r="B37" s="35">
        <v>44469</v>
      </c>
      <c r="C37" s="36">
        <f t="shared" si="0"/>
        <v>30</v>
      </c>
      <c r="D37" s="37"/>
      <c r="E37" s="38">
        <f t="shared" si="1"/>
        <v>0</v>
      </c>
      <c r="F37" s="38"/>
      <c r="G37" s="38"/>
      <c r="H37" s="38"/>
      <c r="I37" s="38"/>
      <c r="J37" s="38"/>
    </row>
    <row r="38" spans="1:10" x14ac:dyDescent="0.25">
      <c r="A38" s="76"/>
      <c r="B38" s="35">
        <v>44500</v>
      </c>
      <c r="C38" s="36">
        <f t="shared" si="0"/>
        <v>31</v>
      </c>
      <c r="D38" s="37"/>
      <c r="E38" s="38">
        <f t="shared" si="1"/>
        <v>0</v>
      </c>
      <c r="F38" s="38"/>
      <c r="G38" s="38"/>
      <c r="H38" s="38"/>
      <c r="I38" s="38"/>
      <c r="J38" s="38"/>
    </row>
    <row r="39" spans="1:10" x14ac:dyDescent="0.25">
      <c r="A39" s="76"/>
      <c r="B39" s="35">
        <v>44530</v>
      </c>
      <c r="C39" s="36">
        <f t="shared" si="0"/>
        <v>30</v>
      </c>
      <c r="D39" s="37">
        <v>2000</v>
      </c>
      <c r="E39" s="38">
        <f t="shared" si="1"/>
        <v>0</v>
      </c>
      <c r="F39" s="38"/>
      <c r="G39" s="38">
        <f>E39*D$9+D39*D$8</f>
        <v>2</v>
      </c>
      <c r="H39" s="38">
        <f>E39*J$8*(B39-B36)/360</f>
        <v>0</v>
      </c>
      <c r="I39" s="38">
        <f>SUM(G39:H39)</f>
        <v>2</v>
      </c>
      <c r="J39" s="38"/>
    </row>
    <row r="40" spans="1:10" ht="15.75" thickBot="1" x14ac:dyDescent="0.3">
      <c r="A40" s="77"/>
      <c r="B40" s="39">
        <v>44561</v>
      </c>
      <c r="C40" s="40">
        <f t="shared" si="0"/>
        <v>31</v>
      </c>
      <c r="D40" s="29"/>
      <c r="E40" s="41">
        <f t="shared" si="1"/>
        <v>2000</v>
      </c>
      <c r="F40" s="41"/>
      <c r="G40" s="41"/>
      <c r="H40" s="41"/>
      <c r="I40" s="41"/>
      <c r="J40" s="41">
        <f>SUM(G29:H40)</f>
        <v>4.3844444444444441</v>
      </c>
    </row>
    <row r="41" spans="1:10" x14ac:dyDescent="0.25">
      <c r="A41" s="75">
        <v>2022</v>
      </c>
      <c r="B41" s="42">
        <v>44592</v>
      </c>
      <c r="C41" s="43">
        <f t="shared" si="0"/>
        <v>31</v>
      </c>
      <c r="D41" s="44"/>
      <c r="E41" s="45">
        <f t="shared" si="1"/>
        <v>2000</v>
      </c>
      <c r="F41" s="45"/>
      <c r="G41" s="45"/>
      <c r="H41" s="45"/>
      <c r="I41" s="45"/>
      <c r="J41" s="45"/>
    </row>
    <row r="42" spans="1:10" x14ac:dyDescent="0.25">
      <c r="A42" s="76"/>
      <c r="B42" s="35">
        <v>44620</v>
      </c>
      <c r="C42" s="36">
        <f t="shared" si="0"/>
        <v>28</v>
      </c>
      <c r="D42" s="37"/>
      <c r="E42" s="38">
        <f t="shared" si="1"/>
        <v>2000</v>
      </c>
      <c r="F42" s="38"/>
      <c r="G42" s="38">
        <f>E42*D$9+D42*D$8</f>
        <v>0</v>
      </c>
      <c r="H42" s="38">
        <f>E42*J$8*(B42-B39)/360</f>
        <v>25.6</v>
      </c>
      <c r="I42" s="38">
        <f>SUM(G42:H42)</f>
        <v>25.6</v>
      </c>
      <c r="J42" s="38"/>
    </row>
    <row r="43" spans="1:10" x14ac:dyDescent="0.25">
      <c r="A43" s="76"/>
      <c r="B43" s="35">
        <v>44651</v>
      </c>
      <c r="C43" s="36">
        <f t="shared" si="0"/>
        <v>31</v>
      </c>
      <c r="D43" s="37"/>
      <c r="E43" s="38">
        <f t="shared" si="1"/>
        <v>2000</v>
      </c>
      <c r="F43" s="38"/>
      <c r="G43" s="38"/>
      <c r="H43" s="38"/>
      <c r="I43" s="38"/>
      <c r="J43" s="38"/>
    </row>
    <row r="44" spans="1:10" x14ac:dyDescent="0.25">
      <c r="A44" s="76"/>
      <c r="B44" s="35">
        <v>44681</v>
      </c>
      <c r="C44" s="36">
        <f t="shared" si="0"/>
        <v>30</v>
      </c>
      <c r="D44" s="37"/>
      <c r="E44" s="38">
        <f t="shared" si="1"/>
        <v>2000</v>
      </c>
      <c r="F44" s="38"/>
      <c r="G44" s="38"/>
      <c r="H44" s="38"/>
      <c r="I44" s="38"/>
      <c r="J44" s="38"/>
    </row>
    <row r="45" spans="1:10" x14ac:dyDescent="0.25">
      <c r="A45" s="76"/>
      <c r="B45" s="35">
        <v>44712</v>
      </c>
      <c r="C45" s="36">
        <f t="shared" si="0"/>
        <v>31</v>
      </c>
      <c r="D45" s="37"/>
      <c r="E45" s="38">
        <f t="shared" si="1"/>
        <v>2000</v>
      </c>
      <c r="F45" s="38">
        <f>D$3/17</f>
        <v>117.64705882352941</v>
      </c>
      <c r="G45" s="38">
        <f>E45*D$9+D45*D$8</f>
        <v>0</v>
      </c>
      <c r="H45" s="38">
        <f>E45*J$8*(B45-B42)/360</f>
        <v>26.16888888888889</v>
      </c>
      <c r="I45" s="38">
        <f>SUM(G45:H45)</f>
        <v>26.16888888888889</v>
      </c>
      <c r="J45" s="38"/>
    </row>
    <row r="46" spans="1:10" x14ac:dyDescent="0.25">
      <c r="A46" s="76"/>
      <c r="B46" s="35">
        <v>44742</v>
      </c>
      <c r="C46" s="36">
        <f t="shared" si="0"/>
        <v>30</v>
      </c>
      <c r="D46" s="37"/>
      <c r="E46" s="38">
        <f t="shared" si="1"/>
        <v>1882.3529411764705</v>
      </c>
      <c r="F46" s="38"/>
      <c r="G46" s="38"/>
      <c r="H46" s="38"/>
      <c r="I46" s="38"/>
      <c r="J46" s="38"/>
    </row>
    <row r="47" spans="1:10" x14ac:dyDescent="0.25">
      <c r="A47" s="76"/>
      <c r="B47" s="35">
        <v>44773</v>
      </c>
      <c r="C47" s="36">
        <f t="shared" si="0"/>
        <v>31</v>
      </c>
      <c r="D47" s="37"/>
      <c r="E47" s="38">
        <f t="shared" si="1"/>
        <v>1882.3529411764705</v>
      </c>
      <c r="F47" s="37"/>
      <c r="G47" s="38"/>
      <c r="H47" s="38"/>
      <c r="I47" s="38"/>
      <c r="J47" s="38"/>
    </row>
    <row r="48" spans="1:10" x14ac:dyDescent="0.25">
      <c r="A48" s="76"/>
      <c r="B48" s="35">
        <v>44804</v>
      </c>
      <c r="C48" s="36">
        <f t="shared" si="0"/>
        <v>31</v>
      </c>
      <c r="D48" s="37"/>
      <c r="E48" s="38">
        <f t="shared" si="1"/>
        <v>1882.3529411764705</v>
      </c>
      <c r="F48" s="38">
        <f>D$3/17</f>
        <v>117.64705882352941</v>
      </c>
      <c r="G48" s="38">
        <f>E48*D$9+D48*D$8</f>
        <v>0</v>
      </c>
      <c r="H48" s="38">
        <f>E48*J$8*(B48-B45)/360</f>
        <v>24.629542483660128</v>
      </c>
      <c r="I48" s="38">
        <f>SUM(G48:H48)</f>
        <v>24.629542483660128</v>
      </c>
      <c r="J48" s="38"/>
    </row>
    <row r="49" spans="1:10" x14ac:dyDescent="0.25">
      <c r="A49" s="76"/>
      <c r="B49" s="35">
        <v>44834</v>
      </c>
      <c r="C49" s="36">
        <f t="shared" si="0"/>
        <v>30</v>
      </c>
      <c r="D49" s="37"/>
      <c r="E49" s="38">
        <f t="shared" si="1"/>
        <v>1764.705882352941</v>
      </c>
      <c r="F49" s="38"/>
      <c r="G49" s="38"/>
      <c r="H49" s="38"/>
      <c r="I49" s="38"/>
      <c r="J49" s="38"/>
    </row>
    <row r="50" spans="1:10" x14ac:dyDescent="0.25">
      <c r="A50" s="76"/>
      <c r="B50" s="35">
        <v>44865</v>
      </c>
      <c r="C50" s="36">
        <f t="shared" si="0"/>
        <v>31</v>
      </c>
      <c r="D50" s="37"/>
      <c r="E50" s="38">
        <f t="shared" si="1"/>
        <v>1764.705882352941</v>
      </c>
      <c r="F50" s="38"/>
      <c r="G50" s="38"/>
      <c r="H50" s="38"/>
      <c r="I50" s="38"/>
      <c r="J50" s="38"/>
    </row>
    <row r="51" spans="1:10" x14ac:dyDescent="0.25">
      <c r="A51" s="76"/>
      <c r="B51" s="35">
        <v>44895</v>
      </c>
      <c r="C51" s="36">
        <f t="shared" si="0"/>
        <v>30</v>
      </c>
      <c r="D51" s="37"/>
      <c r="E51" s="38">
        <f t="shared" si="1"/>
        <v>1764.705882352941</v>
      </c>
      <c r="F51" s="38">
        <f>D$3/17</f>
        <v>117.64705882352941</v>
      </c>
      <c r="G51" s="38">
        <f>E51*D$9+D51*D$8</f>
        <v>0</v>
      </c>
      <c r="H51" s="38">
        <f>E51*J$8*(B51-B48)/360</f>
        <v>22.83921568627451</v>
      </c>
      <c r="I51" s="38">
        <f>SUM(G51:H51)</f>
        <v>22.83921568627451</v>
      </c>
      <c r="J51" s="38"/>
    </row>
    <row r="52" spans="1:10" ht="15.75" thickBot="1" x14ac:dyDescent="0.3">
      <c r="A52" s="77"/>
      <c r="B52" s="39">
        <v>44926</v>
      </c>
      <c r="C52" s="40">
        <f t="shared" si="0"/>
        <v>31</v>
      </c>
      <c r="D52" s="29"/>
      <c r="E52" s="41">
        <f t="shared" si="1"/>
        <v>1647.0588235294115</v>
      </c>
      <c r="F52" s="41"/>
      <c r="G52" s="41"/>
      <c r="H52" s="41"/>
      <c r="I52" s="41"/>
      <c r="J52" s="41">
        <f>SUM(G41:H52)</f>
        <v>99.237647058823541</v>
      </c>
    </row>
    <row r="53" spans="1:10" x14ac:dyDescent="0.25">
      <c r="A53" s="75">
        <v>2023</v>
      </c>
      <c r="B53" s="42">
        <v>44957</v>
      </c>
      <c r="C53" s="43">
        <f t="shared" si="0"/>
        <v>31</v>
      </c>
      <c r="D53" s="44"/>
      <c r="E53" s="45">
        <f t="shared" si="1"/>
        <v>1647.0588235294115</v>
      </c>
      <c r="F53" s="45"/>
      <c r="G53" s="45"/>
      <c r="H53" s="45"/>
      <c r="I53" s="45"/>
      <c r="J53" s="45"/>
    </row>
    <row r="54" spans="1:10" x14ac:dyDescent="0.25">
      <c r="A54" s="76"/>
      <c r="B54" s="35">
        <v>44985</v>
      </c>
      <c r="C54" s="36">
        <f t="shared" si="0"/>
        <v>28</v>
      </c>
      <c r="D54" s="37"/>
      <c r="E54" s="38">
        <f t="shared" si="1"/>
        <v>1647.0588235294115</v>
      </c>
      <c r="F54" s="38">
        <f>D$3/17</f>
        <v>117.64705882352941</v>
      </c>
      <c r="G54" s="38">
        <f>E54*D$9+D54*D$8</f>
        <v>0</v>
      </c>
      <c r="H54" s="38">
        <f>E54*J$8*(B54-B51)/360</f>
        <v>21.082352941176467</v>
      </c>
      <c r="I54" s="38">
        <f>SUM(G54:H54)</f>
        <v>21.082352941176467</v>
      </c>
      <c r="J54" s="38"/>
    </row>
    <row r="55" spans="1:10" x14ac:dyDescent="0.25">
      <c r="A55" s="76"/>
      <c r="B55" s="35">
        <v>45016</v>
      </c>
      <c r="C55" s="36">
        <f t="shared" si="0"/>
        <v>31</v>
      </c>
      <c r="D55" s="37"/>
      <c r="E55" s="38">
        <f t="shared" si="1"/>
        <v>1529.411764705882</v>
      </c>
      <c r="F55" s="38"/>
      <c r="G55" s="38"/>
      <c r="H55" s="38"/>
      <c r="I55" s="38"/>
      <c r="J55" s="38"/>
    </row>
    <row r="56" spans="1:10" x14ac:dyDescent="0.25">
      <c r="A56" s="76"/>
      <c r="B56" s="35">
        <v>45046</v>
      </c>
      <c r="C56" s="36">
        <f t="shared" si="0"/>
        <v>30</v>
      </c>
      <c r="D56" s="37"/>
      <c r="E56" s="38">
        <f t="shared" si="1"/>
        <v>1529.411764705882</v>
      </c>
      <c r="F56" s="38"/>
      <c r="G56" s="38"/>
      <c r="H56" s="38"/>
      <c r="I56" s="38"/>
      <c r="J56" s="38"/>
    </row>
    <row r="57" spans="1:10" x14ac:dyDescent="0.25">
      <c r="A57" s="76"/>
      <c r="B57" s="35">
        <v>45077</v>
      </c>
      <c r="C57" s="36">
        <f t="shared" si="0"/>
        <v>31</v>
      </c>
      <c r="D57" s="37"/>
      <c r="E57" s="38">
        <f t="shared" si="1"/>
        <v>1529.411764705882</v>
      </c>
      <c r="F57" s="38">
        <f>D$3/17</f>
        <v>117.64705882352941</v>
      </c>
      <c r="G57" s="38">
        <f>E57*D$9+D57*D$8</f>
        <v>0</v>
      </c>
      <c r="H57" s="38">
        <f>E57*J$8*(B57-B54)/360</f>
        <v>20.01150326797385</v>
      </c>
      <c r="I57" s="38">
        <f>SUM(G57:H57)</f>
        <v>20.01150326797385</v>
      </c>
      <c r="J57" s="38"/>
    </row>
    <row r="58" spans="1:10" x14ac:dyDescent="0.25">
      <c r="A58" s="76"/>
      <c r="B58" s="35">
        <v>45107</v>
      </c>
      <c r="C58" s="36">
        <f t="shared" si="0"/>
        <v>30</v>
      </c>
      <c r="D58" s="37"/>
      <c r="E58" s="38">
        <f t="shared" si="1"/>
        <v>1411.7647058823525</v>
      </c>
      <c r="F58" s="38"/>
      <c r="G58" s="38"/>
      <c r="H58" s="38"/>
      <c r="I58" s="38"/>
      <c r="J58" s="38"/>
    </row>
    <row r="59" spans="1:10" x14ac:dyDescent="0.25">
      <c r="A59" s="76"/>
      <c r="B59" s="35">
        <v>45138</v>
      </c>
      <c r="C59" s="36">
        <f t="shared" si="0"/>
        <v>31</v>
      </c>
      <c r="D59" s="37"/>
      <c r="E59" s="38">
        <f t="shared" si="1"/>
        <v>1411.7647058823525</v>
      </c>
      <c r="F59" s="37"/>
      <c r="G59" s="38"/>
      <c r="H59" s="38"/>
      <c r="I59" s="38"/>
      <c r="J59" s="38"/>
    </row>
    <row r="60" spans="1:10" x14ac:dyDescent="0.25">
      <c r="A60" s="76"/>
      <c r="B60" s="35">
        <v>45169</v>
      </c>
      <c r="C60" s="36">
        <f t="shared" si="0"/>
        <v>31</v>
      </c>
      <c r="D60" s="37"/>
      <c r="E60" s="38">
        <f t="shared" si="1"/>
        <v>1411.7647058823525</v>
      </c>
      <c r="F60" s="38">
        <f>D$3/17</f>
        <v>117.64705882352941</v>
      </c>
      <c r="G60" s="38">
        <f>E60*D$9+D60*D$8</f>
        <v>0</v>
      </c>
      <c r="H60" s="38">
        <f>E60*J$8*(B60-B57)/360</f>
        <v>18.472156862745091</v>
      </c>
      <c r="I60" s="38">
        <f>SUM(G60:H60)</f>
        <v>18.472156862745091</v>
      </c>
      <c r="J60" s="38"/>
    </row>
    <row r="61" spans="1:10" x14ac:dyDescent="0.25">
      <c r="A61" s="76"/>
      <c r="B61" s="35">
        <v>45199</v>
      </c>
      <c r="C61" s="36">
        <f t="shared" si="0"/>
        <v>30</v>
      </c>
      <c r="D61" s="37"/>
      <c r="E61" s="38">
        <f t="shared" si="1"/>
        <v>1294.117647058823</v>
      </c>
      <c r="F61" s="38"/>
      <c r="G61" s="38"/>
      <c r="H61" s="38"/>
      <c r="I61" s="38"/>
      <c r="J61" s="38"/>
    </row>
    <row r="62" spans="1:10" x14ac:dyDescent="0.25">
      <c r="A62" s="76"/>
      <c r="B62" s="35">
        <v>45230</v>
      </c>
      <c r="C62" s="36">
        <f t="shared" si="0"/>
        <v>31</v>
      </c>
      <c r="D62" s="37"/>
      <c r="E62" s="38">
        <f t="shared" si="1"/>
        <v>1294.117647058823</v>
      </c>
      <c r="F62" s="38"/>
      <c r="G62" s="38"/>
      <c r="H62" s="38"/>
      <c r="I62" s="38"/>
      <c r="J62" s="38"/>
    </row>
    <row r="63" spans="1:10" x14ac:dyDescent="0.25">
      <c r="A63" s="76"/>
      <c r="B63" s="35">
        <v>45260</v>
      </c>
      <c r="C63" s="36">
        <f t="shared" si="0"/>
        <v>30</v>
      </c>
      <c r="D63" s="37"/>
      <c r="E63" s="38">
        <f t="shared" si="1"/>
        <v>1294.117647058823</v>
      </c>
      <c r="F63" s="38">
        <f>D$3/17</f>
        <v>117.64705882352941</v>
      </c>
      <c r="G63" s="38">
        <f>E63*D$9+D63*D$8</f>
        <v>0</v>
      </c>
      <c r="H63" s="38">
        <f>E63*J$8*(B63-B60)/360</f>
        <v>16.748758169934636</v>
      </c>
      <c r="I63" s="38">
        <f>SUM(G63:H63)</f>
        <v>16.748758169934636</v>
      </c>
      <c r="J63" s="38"/>
    </row>
    <row r="64" spans="1:10" ht="15.75" thickBot="1" x14ac:dyDescent="0.3">
      <c r="A64" s="77"/>
      <c r="B64" s="39">
        <v>45291</v>
      </c>
      <c r="C64" s="40">
        <f t="shared" si="0"/>
        <v>31</v>
      </c>
      <c r="D64" s="29"/>
      <c r="E64" s="41">
        <f t="shared" si="1"/>
        <v>1176.4705882352935</v>
      </c>
      <c r="F64" s="41"/>
      <c r="G64" s="41"/>
      <c r="H64" s="41"/>
      <c r="I64" s="41"/>
      <c r="J64" s="41">
        <f>SUM(G53:H64)</f>
        <v>76.314771241830044</v>
      </c>
    </row>
    <row r="65" spans="1:10" x14ac:dyDescent="0.25">
      <c r="A65" s="75">
        <v>2024</v>
      </c>
      <c r="B65" s="42">
        <v>45322</v>
      </c>
      <c r="C65" s="43">
        <f t="shared" si="0"/>
        <v>31</v>
      </c>
      <c r="D65" s="44"/>
      <c r="E65" s="45">
        <f t="shared" si="1"/>
        <v>1176.4705882352935</v>
      </c>
      <c r="F65" s="45"/>
      <c r="G65" s="45"/>
      <c r="H65" s="45"/>
      <c r="I65" s="45"/>
      <c r="J65" s="45"/>
    </row>
    <row r="66" spans="1:10" x14ac:dyDescent="0.25">
      <c r="A66" s="76"/>
      <c r="B66" s="35">
        <v>45351</v>
      </c>
      <c r="C66" s="36">
        <f t="shared" si="0"/>
        <v>29</v>
      </c>
      <c r="D66" s="37"/>
      <c r="E66" s="38">
        <f t="shared" si="1"/>
        <v>1176.4705882352935</v>
      </c>
      <c r="F66" s="38">
        <f>D$3/17</f>
        <v>117.64705882352941</v>
      </c>
      <c r="G66" s="38">
        <f>E66*D$9+D66*D$8</f>
        <v>0</v>
      </c>
      <c r="H66" s="38">
        <f>E66*J$8*(B66-B63)/360</f>
        <v>15.226143790849665</v>
      </c>
      <c r="I66" s="38">
        <f>SUM(G66:H66)</f>
        <v>15.226143790849665</v>
      </c>
      <c r="J66" s="38"/>
    </row>
    <row r="67" spans="1:10" x14ac:dyDescent="0.25">
      <c r="A67" s="76"/>
      <c r="B67" s="35">
        <v>45382</v>
      </c>
      <c r="C67" s="36">
        <f t="shared" si="0"/>
        <v>31</v>
      </c>
      <c r="D67" s="37"/>
      <c r="E67" s="38">
        <f t="shared" si="1"/>
        <v>1058.823529411764</v>
      </c>
      <c r="F67" s="38"/>
      <c r="G67" s="38"/>
      <c r="H67" s="38"/>
      <c r="I67" s="38"/>
      <c r="J67" s="38"/>
    </row>
    <row r="68" spans="1:10" x14ac:dyDescent="0.25">
      <c r="A68" s="76"/>
      <c r="B68" s="35">
        <v>45412</v>
      </c>
      <c r="C68" s="36">
        <f t="shared" si="0"/>
        <v>30</v>
      </c>
      <c r="D68" s="37"/>
      <c r="E68" s="38">
        <f t="shared" si="1"/>
        <v>1058.823529411764</v>
      </c>
      <c r="F68" s="38"/>
      <c r="G68" s="38"/>
      <c r="H68" s="38"/>
      <c r="I68" s="38"/>
      <c r="J68" s="38"/>
    </row>
    <row r="69" spans="1:10" x14ac:dyDescent="0.25">
      <c r="A69" s="76"/>
      <c r="B69" s="35">
        <v>45443</v>
      </c>
      <c r="C69" s="36">
        <f t="shared" si="0"/>
        <v>31</v>
      </c>
      <c r="D69" s="37"/>
      <c r="E69" s="38">
        <f t="shared" si="1"/>
        <v>1058.823529411764</v>
      </c>
      <c r="F69" s="38">
        <f>D$3/17</f>
        <v>117.64705882352941</v>
      </c>
      <c r="G69" s="38">
        <f>E69*D$9+D69*D$8</f>
        <v>0</v>
      </c>
      <c r="H69" s="38">
        <f>E69*J$8*(B69-B66)/360</f>
        <v>13.854117647058814</v>
      </c>
      <c r="I69" s="38">
        <f>SUM(G69:H69)</f>
        <v>13.854117647058814</v>
      </c>
      <c r="J69" s="38"/>
    </row>
    <row r="70" spans="1:10" x14ac:dyDescent="0.25">
      <c r="A70" s="76"/>
      <c r="B70" s="35">
        <v>45473</v>
      </c>
      <c r="C70" s="36">
        <f t="shared" si="0"/>
        <v>30</v>
      </c>
      <c r="D70" s="37"/>
      <c r="E70" s="38">
        <f t="shared" si="1"/>
        <v>941.17647058823457</v>
      </c>
      <c r="F70" s="38"/>
      <c r="G70" s="38"/>
      <c r="H70" s="38"/>
      <c r="I70" s="38"/>
      <c r="J70" s="38"/>
    </row>
    <row r="71" spans="1:10" x14ac:dyDescent="0.25">
      <c r="A71" s="76"/>
      <c r="B71" s="35">
        <v>45504</v>
      </c>
      <c r="C71" s="36">
        <f t="shared" si="0"/>
        <v>31</v>
      </c>
      <c r="D71" s="37"/>
      <c r="E71" s="38">
        <f t="shared" si="1"/>
        <v>941.17647058823457</v>
      </c>
      <c r="F71" s="37"/>
      <c r="G71" s="38"/>
      <c r="H71" s="38"/>
      <c r="I71" s="38"/>
      <c r="J71" s="38"/>
    </row>
    <row r="72" spans="1:10" x14ac:dyDescent="0.25">
      <c r="A72" s="76"/>
      <c r="B72" s="35">
        <v>45535</v>
      </c>
      <c r="C72" s="36">
        <f t="shared" si="0"/>
        <v>31</v>
      </c>
      <c r="D72" s="37"/>
      <c r="E72" s="38">
        <f t="shared" si="1"/>
        <v>941.17647058823457</v>
      </c>
      <c r="F72" s="38">
        <f>D$3/17</f>
        <v>117.64705882352941</v>
      </c>
      <c r="G72" s="38">
        <f>E72*D$9+D72*D$8</f>
        <v>0</v>
      </c>
      <c r="H72" s="38">
        <f>E72*J$8*(B72-B69)/360</f>
        <v>12.314771241830057</v>
      </c>
      <c r="I72" s="38">
        <f>SUM(G72:H72)</f>
        <v>12.314771241830057</v>
      </c>
      <c r="J72" s="38"/>
    </row>
    <row r="73" spans="1:10" x14ac:dyDescent="0.25">
      <c r="A73" s="76"/>
      <c r="B73" s="35">
        <v>45565</v>
      </c>
      <c r="C73" s="36">
        <f t="shared" si="0"/>
        <v>30</v>
      </c>
      <c r="D73" s="37"/>
      <c r="E73" s="38">
        <f t="shared" si="1"/>
        <v>823.52941176470517</v>
      </c>
      <c r="F73" s="38"/>
      <c r="G73" s="38"/>
      <c r="H73" s="38"/>
      <c r="I73" s="38"/>
      <c r="J73" s="38"/>
    </row>
    <row r="74" spans="1:10" x14ac:dyDescent="0.25">
      <c r="A74" s="76"/>
      <c r="B74" s="35">
        <v>45596</v>
      </c>
      <c r="C74" s="36">
        <f t="shared" si="0"/>
        <v>31</v>
      </c>
      <c r="D74" s="37"/>
      <c r="E74" s="38">
        <f t="shared" si="1"/>
        <v>823.52941176470517</v>
      </c>
      <c r="F74" s="38"/>
      <c r="G74" s="38"/>
      <c r="H74" s="38"/>
      <c r="I74" s="38"/>
      <c r="J74" s="38"/>
    </row>
    <row r="75" spans="1:10" x14ac:dyDescent="0.25">
      <c r="A75" s="76"/>
      <c r="B75" s="35">
        <v>45626</v>
      </c>
      <c r="C75" s="36">
        <f t="shared" si="0"/>
        <v>30</v>
      </c>
      <c r="D75" s="37"/>
      <c r="E75" s="38">
        <f t="shared" si="1"/>
        <v>823.52941176470517</v>
      </c>
      <c r="F75" s="38">
        <f>D$3/17</f>
        <v>117.64705882352941</v>
      </c>
      <c r="G75" s="38">
        <f>E75*D$9+D75*D$8</f>
        <v>0</v>
      </c>
      <c r="H75" s="38">
        <f>E75*J$8*(B75-B72)/360</f>
        <v>10.658300653594763</v>
      </c>
      <c r="I75" s="38">
        <f>SUM(G75:H75)</f>
        <v>10.658300653594763</v>
      </c>
      <c r="J75" s="38"/>
    </row>
    <row r="76" spans="1:10" ht="15.75" thickBot="1" x14ac:dyDescent="0.3">
      <c r="A76" s="77"/>
      <c r="B76" s="39">
        <v>45657</v>
      </c>
      <c r="C76" s="40">
        <f t="shared" si="0"/>
        <v>31</v>
      </c>
      <c r="D76" s="29"/>
      <c r="E76" s="41">
        <f t="shared" si="1"/>
        <v>705.88235294117578</v>
      </c>
      <c r="F76" s="41"/>
      <c r="G76" s="41"/>
      <c r="H76" s="41"/>
      <c r="I76" s="41"/>
      <c r="J76" s="41">
        <f>SUM(G65:H76)</f>
        <v>52.053333333333299</v>
      </c>
    </row>
    <row r="77" spans="1:10" x14ac:dyDescent="0.25">
      <c r="A77" s="75">
        <v>2025</v>
      </c>
      <c r="B77" s="42">
        <v>45688</v>
      </c>
      <c r="C77" s="43">
        <f t="shared" si="0"/>
        <v>31</v>
      </c>
      <c r="D77" s="44"/>
      <c r="E77" s="45">
        <f t="shared" si="1"/>
        <v>705.88235294117578</v>
      </c>
      <c r="F77" s="45"/>
      <c r="G77" s="45"/>
      <c r="H77" s="45"/>
      <c r="I77" s="45"/>
      <c r="J77" s="45"/>
    </row>
    <row r="78" spans="1:10" x14ac:dyDescent="0.25">
      <c r="A78" s="76"/>
      <c r="B78" s="35">
        <v>45715</v>
      </c>
      <c r="C78" s="36">
        <f t="shared" si="0"/>
        <v>27</v>
      </c>
      <c r="D78" s="37"/>
      <c r="E78" s="38">
        <f t="shared" si="1"/>
        <v>705.88235294117578</v>
      </c>
      <c r="F78" s="38">
        <f>D$3/17</f>
        <v>117.64705882352941</v>
      </c>
      <c r="G78" s="38">
        <f>E78*D$9+D78*D$8</f>
        <v>0</v>
      </c>
      <c r="H78" s="38">
        <f>E78*J$8*(B78-B75)/360</f>
        <v>8.9349019607843054</v>
      </c>
      <c r="I78" s="38">
        <f>SUM(G78:H78)</f>
        <v>8.9349019607843054</v>
      </c>
      <c r="J78" s="38"/>
    </row>
    <row r="79" spans="1:10" x14ac:dyDescent="0.25">
      <c r="A79" s="76"/>
      <c r="B79" s="35">
        <v>45747</v>
      </c>
      <c r="C79" s="36">
        <f t="shared" si="0"/>
        <v>32</v>
      </c>
      <c r="D79" s="37"/>
      <c r="E79" s="38">
        <f t="shared" si="1"/>
        <v>588.23529411764639</v>
      </c>
      <c r="F79" s="38"/>
      <c r="G79" s="38"/>
      <c r="H79" s="38"/>
      <c r="I79" s="38"/>
      <c r="J79" s="38"/>
    </row>
    <row r="80" spans="1:10" x14ac:dyDescent="0.25">
      <c r="A80" s="76"/>
      <c r="B80" s="35">
        <v>45777</v>
      </c>
      <c r="C80" s="36">
        <f t="shared" si="0"/>
        <v>30</v>
      </c>
      <c r="D80" s="37"/>
      <c r="E80" s="38">
        <f t="shared" si="1"/>
        <v>588.23529411764639</v>
      </c>
      <c r="F80" s="38"/>
      <c r="G80" s="38"/>
      <c r="H80" s="38"/>
      <c r="I80" s="38"/>
      <c r="J80" s="38"/>
    </row>
    <row r="81" spans="1:10" x14ac:dyDescent="0.25">
      <c r="A81" s="76"/>
      <c r="B81" s="35">
        <v>45808</v>
      </c>
      <c r="C81" s="36">
        <f t="shared" si="0"/>
        <v>31</v>
      </c>
      <c r="D81" s="37"/>
      <c r="E81" s="38">
        <f t="shared" si="1"/>
        <v>588.23529411764639</v>
      </c>
      <c r="F81" s="38">
        <f>D$3/17</f>
        <v>117.64705882352941</v>
      </c>
      <c r="G81" s="38">
        <f>E81*D$9+D81*D$8</f>
        <v>0</v>
      </c>
      <c r="H81" s="38">
        <f>E81*J$8*(B81-B78)/360</f>
        <v>7.7803921568627361</v>
      </c>
      <c r="I81" s="38">
        <f>SUM(G81:H81)</f>
        <v>7.7803921568627361</v>
      </c>
      <c r="J81" s="38"/>
    </row>
    <row r="82" spans="1:10" x14ac:dyDescent="0.25">
      <c r="A82" s="76"/>
      <c r="B82" s="35">
        <v>45838</v>
      </c>
      <c r="C82" s="36">
        <f t="shared" ref="C82:C100" si="2">B82-B81</f>
        <v>30</v>
      </c>
      <c r="D82" s="37"/>
      <c r="E82" s="38">
        <f t="shared" si="1"/>
        <v>470.588235294117</v>
      </c>
      <c r="F82" s="38"/>
      <c r="G82" s="38"/>
      <c r="H82" s="38"/>
      <c r="I82" s="38"/>
      <c r="J82" s="38"/>
    </row>
    <row r="83" spans="1:10" x14ac:dyDescent="0.25">
      <c r="A83" s="76"/>
      <c r="B83" s="35">
        <v>45869</v>
      </c>
      <c r="C83" s="36">
        <f t="shared" si="2"/>
        <v>31</v>
      </c>
      <c r="D83" s="37"/>
      <c r="E83" s="38">
        <f t="shared" ref="E83:E100" si="3">E82-F82+D82</f>
        <v>470.588235294117</v>
      </c>
      <c r="F83" s="37"/>
      <c r="G83" s="38"/>
      <c r="H83" s="38"/>
      <c r="I83" s="38"/>
      <c r="J83" s="38"/>
    </row>
    <row r="84" spans="1:10" x14ac:dyDescent="0.25">
      <c r="A84" s="76"/>
      <c r="B84" s="35">
        <v>45900</v>
      </c>
      <c r="C84" s="36">
        <f t="shared" si="2"/>
        <v>31</v>
      </c>
      <c r="D84" s="37"/>
      <c r="E84" s="38">
        <f t="shared" si="3"/>
        <v>470.588235294117</v>
      </c>
      <c r="F84" s="38">
        <f>D$3/17</f>
        <v>117.64705882352941</v>
      </c>
      <c r="G84" s="38">
        <f>E84*D$9+D84*D$8</f>
        <v>0</v>
      </c>
      <c r="H84" s="38">
        <f>E84*J$8*(B84-B81)/360</f>
        <v>6.1573856209150248</v>
      </c>
      <c r="I84" s="38">
        <f>SUM(G84:H84)</f>
        <v>6.1573856209150248</v>
      </c>
      <c r="J84" s="38"/>
    </row>
    <row r="85" spans="1:10" x14ac:dyDescent="0.25">
      <c r="A85" s="76"/>
      <c r="B85" s="35">
        <v>45930</v>
      </c>
      <c r="C85" s="36">
        <f t="shared" si="2"/>
        <v>30</v>
      </c>
      <c r="D85" s="37"/>
      <c r="E85" s="38">
        <f t="shared" si="3"/>
        <v>352.94117647058761</v>
      </c>
      <c r="F85" s="38"/>
      <c r="G85" s="38"/>
      <c r="H85" s="38"/>
      <c r="I85" s="38"/>
      <c r="J85" s="38"/>
    </row>
    <row r="86" spans="1:10" x14ac:dyDescent="0.25">
      <c r="A86" s="76"/>
      <c r="B86" s="35">
        <v>45961</v>
      </c>
      <c r="C86" s="36">
        <f t="shared" si="2"/>
        <v>31</v>
      </c>
      <c r="D86" s="37"/>
      <c r="E86" s="38">
        <f t="shared" si="3"/>
        <v>352.94117647058761</v>
      </c>
      <c r="F86" s="38"/>
      <c r="G86" s="38"/>
      <c r="H86" s="38"/>
      <c r="I86" s="38"/>
      <c r="J86" s="38"/>
    </row>
    <row r="87" spans="1:10" x14ac:dyDescent="0.25">
      <c r="A87" s="76"/>
      <c r="B87" s="35">
        <v>45991</v>
      </c>
      <c r="C87" s="36">
        <f t="shared" si="2"/>
        <v>30</v>
      </c>
      <c r="D87" s="37"/>
      <c r="E87" s="38">
        <f t="shared" si="3"/>
        <v>352.94117647058761</v>
      </c>
      <c r="F87" s="38">
        <f>D$3/17</f>
        <v>117.64705882352941</v>
      </c>
      <c r="G87" s="38">
        <f>E87*D$9+D87*D$8</f>
        <v>0</v>
      </c>
      <c r="H87" s="38">
        <f>E87*J$8*(B87-B84)/360</f>
        <v>4.5678431372548935</v>
      </c>
      <c r="I87" s="38">
        <f>SUM(G87:H87)</f>
        <v>4.5678431372548935</v>
      </c>
      <c r="J87" s="38"/>
    </row>
    <row r="88" spans="1:10" ht="15.75" thickBot="1" x14ac:dyDescent="0.3">
      <c r="A88" s="77"/>
      <c r="B88" s="39">
        <v>46022</v>
      </c>
      <c r="C88" s="40">
        <f t="shared" si="2"/>
        <v>31</v>
      </c>
      <c r="D88" s="29"/>
      <c r="E88" s="41">
        <f t="shared" si="3"/>
        <v>235.29411764705821</v>
      </c>
      <c r="F88" s="41"/>
      <c r="G88" s="41"/>
      <c r="H88" s="41"/>
      <c r="I88" s="41"/>
      <c r="J88" s="41">
        <f>SUM(G77:H88)</f>
        <v>27.44052287581696</v>
      </c>
    </row>
    <row r="89" spans="1:10" x14ac:dyDescent="0.25">
      <c r="A89" s="75">
        <v>2026</v>
      </c>
      <c r="B89" s="42">
        <v>46053</v>
      </c>
      <c r="C89" s="43">
        <f t="shared" si="2"/>
        <v>31</v>
      </c>
      <c r="D89" s="44"/>
      <c r="E89" s="45">
        <f t="shared" si="3"/>
        <v>235.29411764705821</v>
      </c>
      <c r="F89" s="45"/>
      <c r="G89" s="45"/>
      <c r="H89" s="45"/>
      <c r="I89" s="45"/>
      <c r="J89" s="45"/>
    </row>
    <row r="90" spans="1:10" x14ac:dyDescent="0.25">
      <c r="A90" s="76"/>
      <c r="B90" s="35">
        <v>46081</v>
      </c>
      <c r="C90" s="36">
        <f t="shared" si="2"/>
        <v>28</v>
      </c>
      <c r="D90" s="37"/>
      <c r="E90" s="38">
        <f t="shared" si="3"/>
        <v>235.29411764705821</v>
      </c>
      <c r="F90" s="38">
        <f>D$3/17</f>
        <v>117.64705882352941</v>
      </c>
      <c r="G90" s="38">
        <f>E90*D$9+D90*D$8</f>
        <v>0</v>
      </c>
      <c r="H90" s="38">
        <f>E90*J$8*(B90-B87)/360</f>
        <v>3.0117647058823453</v>
      </c>
      <c r="I90" s="38">
        <f>SUM(G90:H90)</f>
        <v>3.0117647058823453</v>
      </c>
      <c r="J90" s="38"/>
    </row>
    <row r="91" spans="1:10" x14ac:dyDescent="0.25">
      <c r="A91" s="76"/>
      <c r="B91" s="35">
        <v>46112</v>
      </c>
      <c r="C91" s="36">
        <f t="shared" si="2"/>
        <v>31</v>
      </c>
      <c r="D91" s="37"/>
      <c r="E91" s="38">
        <f t="shared" si="3"/>
        <v>117.64705882352881</v>
      </c>
      <c r="F91" s="38"/>
      <c r="G91" s="38"/>
      <c r="H91" s="38"/>
      <c r="I91" s="38"/>
      <c r="J91" s="38"/>
    </row>
    <row r="92" spans="1:10" x14ac:dyDescent="0.25">
      <c r="A92" s="76"/>
      <c r="B92" s="35">
        <v>46142</v>
      </c>
      <c r="C92" s="36">
        <f t="shared" si="2"/>
        <v>30</v>
      </c>
      <c r="D92" s="37"/>
      <c r="E92" s="38">
        <f t="shared" si="3"/>
        <v>117.64705882352881</v>
      </c>
      <c r="F92" s="38"/>
      <c r="G92" s="38"/>
      <c r="H92" s="38"/>
      <c r="I92" s="38"/>
      <c r="J92" s="38"/>
    </row>
    <row r="93" spans="1:10" x14ac:dyDescent="0.25">
      <c r="A93" s="76"/>
      <c r="B93" s="35">
        <v>46173</v>
      </c>
      <c r="C93" s="36">
        <f t="shared" si="2"/>
        <v>31</v>
      </c>
      <c r="D93" s="37"/>
      <c r="E93" s="38">
        <f t="shared" si="3"/>
        <v>117.64705882352881</v>
      </c>
      <c r="F93" s="38">
        <f>D$3/17</f>
        <v>117.64705882352941</v>
      </c>
      <c r="G93" s="38">
        <f>E93*D$9+D93*D$8</f>
        <v>0</v>
      </c>
      <c r="H93" s="38">
        <f>E93*J$8*(B93-B90)/360</f>
        <v>1.5393464052287504</v>
      </c>
      <c r="I93" s="38">
        <f>SUM(G93:H93)</f>
        <v>1.5393464052287504</v>
      </c>
      <c r="J93" s="38"/>
    </row>
    <row r="94" spans="1:10" x14ac:dyDescent="0.25">
      <c r="A94" s="76"/>
      <c r="B94" s="35">
        <v>46203</v>
      </c>
      <c r="C94" s="36">
        <f t="shared" si="2"/>
        <v>30</v>
      </c>
      <c r="D94" s="37"/>
      <c r="E94" s="38">
        <f t="shared" si="3"/>
        <v>-5.9685589803848416E-13</v>
      </c>
      <c r="F94" s="38"/>
      <c r="G94" s="38"/>
      <c r="H94" s="38"/>
      <c r="I94" s="38"/>
      <c r="J94" s="38"/>
    </row>
    <row r="95" spans="1:10" x14ac:dyDescent="0.25">
      <c r="A95" s="76"/>
      <c r="B95" s="35">
        <v>46234</v>
      </c>
      <c r="C95" s="36">
        <f t="shared" si="2"/>
        <v>31</v>
      </c>
      <c r="D95" s="37"/>
      <c r="E95" s="38">
        <f t="shared" si="3"/>
        <v>-5.9685589803848416E-13</v>
      </c>
      <c r="F95" s="37"/>
      <c r="G95" s="38"/>
      <c r="H95" s="38"/>
      <c r="I95" s="38"/>
      <c r="J95" s="38"/>
    </row>
    <row r="96" spans="1:10" x14ac:dyDescent="0.25">
      <c r="A96" s="76"/>
      <c r="B96" s="35">
        <v>46265</v>
      </c>
      <c r="C96" s="36">
        <f t="shared" si="2"/>
        <v>31</v>
      </c>
      <c r="D96" s="37"/>
      <c r="E96" s="38">
        <f t="shared" si="3"/>
        <v>-5.9685589803848416E-13</v>
      </c>
      <c r="F96" s="38"/>
      <c r="G96" s="38"/>
      <c r="H96" s="38"/>
      <c r="I96" s="38"/>
      <c r="J96" s="38"/>
    </row>
    <row r="97" spans="1:10" x14ac:dyDescent="0.25">
      <c r="A97" s="76"/>
      <c r="B97" s="35">
        <v>46295</v>
      </c>
      <c r="C97" s="36">
        <f t="shared" si="2"/>
        <v>30</v>
      </c>
      <c r="D97" s="37"/>
      <c r="E97" s="38">
        <f t="shared" si="3"/>
        <v>-5.9685589803848416E-13</v>
      </c>
      <c r="F97" s="38"/>
      <c r="G97" s="38"/>
      <c r="H97" s="38"/>
      <c r="I97" s="38"/>
      <c r="J97" s="38"/>
    </row>
    <row r="98" spans="1:10" x14ac:dyDescent="0.25">
      <c r="A98" s="76"/>
      <c r="B98" s="35">
        <v>46326</v>
      </c>
      <c r="C98" s="36">
        <f t="shared" si="2"/>
        <v>31</v>
      </c>
      <c r="D98" s="37"/>
      <c r="E98" s="38">
        <f t="shared" si="3"/>
        <v>-5.9685589803848416E-13</v>
      </c>
      <c r="F98" s="38"/>
      <c r="G98" s="38"/>
      <c r="H98" s="38"/>
      <c r="I98" s="38"/>
      <c r="J98" s="38"/>
    </row>
    <row r="99" spans="1:10" x14ac:dyDescent="0.25">
      <c r="A99" s="76"/>
      <c r="B99" s="35">
        <v>46356</v>
      </c>
      <c r="C99" s="36">
        <f t="shared" si="2"/>
        <v>30</v>
      </c>
      <c r="D99" s="37"/>
      <c r="E99" s="38">
        <f t="shared" si="3"/>
        <v>-5.9685589803848416E-13</v>
      </c>
      <c r="F99" s="38"/>
      <c r="G99" s="38"/>
      <c r="H99" s="38"/>
      <c r="I99" s="38"/>
      <c r="J99" s="38"/>
    </row>
    <row r="100" spans="1:10" ht="15.75" thickBot="1" x14ac:dyDescent="0.3">
      <c r="A100" s="77"/>
      <c r="B100" s="39">
        <v>46387</v>
      </c>
      <c r="C100" s="40">
        <f t="shared" si="2"/>
        <v>31</v>
      </c>
      <c r="D100" s="29"/>
      <c r="E100" s="41">
        <f t="shared" si="3"/>
        <v>-5.9685589803848416E-13</v>
      </c>
      <c r="F100" s="41"/>
      <c r="G100" s="41"/>
      <c r="H100" s="41"/>
      <c r="I100" s="41"/>
      <c r="J100" s="41">
        <f>SUM(G89:H100)</f>
        <v>4.551111111111096</v>
      </c>
    </row>
  </sheetData>
  <mergeCells count="2">
    <mergeCell ref="C1:I1"/>
    <mergeCell ref="E12:F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mil 2013 quarterly 5y</vt:lpstr>
      <vt:lpstr>2 mil 2013 quarterly 5y FINAL</vt:lpstr>
      <vt:lpstr>'2 mil 2013 quarterly 5y'!Print_Titles</vt:lpstr>
      <vt:lpstr>'2 mil 2013 quarterly 5y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Silviu Enache</dc:creator>
  <cp:lastModifiedBy>Angel</cp:lastModifiedBy>
  <cp:lastPrinted>2021-05-11T11:33:13Z</cp:lastPrinted>
  <dcterms:created xsi:type="dcterms:W3CDTF">2013-09-19T18:45:04Z</dcterms:created>
  <dcterms:modified xsi:type="dcterms:W3CDTF">2021-06-02T09:30:17Z</dcterms:modified>
</cp:coreProperties>
</file>